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840" firstSheet="1" activeTab="1"/>
  </bookViews>
  <sheets>
    <sheet name="Bodování" sheetId="1" state="hidden" r:id="rId1"/>
    <sheet name="Open GP+EP přehled" sheetId="2" r:id="rId2"/>
    <sheet name="Open EP přehled" sheetId="3" state="hidden" r:id="rId3"/>
    <sheet name="Open GP přehled" sheetId="4" state="hidden" r:id="rId4"/>
    <sheet name="Open GP 1-5" sheetId="5" r:id="rId5"/>
    <sheet name="F1" sheetId="6" r:id="rId6"/>
    <sheet name="EP 1-10" sheetId="7" r:id="rId7"/>
    <sheet name="13,5T_zero" sheetId="8" r:id="rId8"/>
    <sheet name="Hobby EP-2" sheetId="9" state="hidden" r:id="rId9"/>
    <sheet name="Svitavy-Čelákovice" sheetId="10" state="hidden" r:id="rId10"/>
    <sheet name="List1" sheetId="11" state="hidden" r:id="rId11"/>
    <sheet name="List2" sheetId="12" state="hidden" r:id="rId12"/>
  </sheets>
  <definedNames>
    <definedName name="_xlnm.Print_Area" localSheetId="7">'13,5T_zero'!$A$1:$AK$26</definedName>
    <definedName name="_xlnm.Print_Area" localSheetId="6">'EP 1-10'!$A$1:$AK$26</definedName>
    <definedName name="_xlnm.Print_Area" localSheetId="5">'F1'!$A$1:$AK$26</definedName>
    <definedName name="_xlnm.Print_Area" localSheetId="8">'Hobby EP-2'!$A$1:$AK$26</definedName>
    <definedName name="_xlnm.Print_Area" localSheetId="2">'Open EP přehled'!$A$1:$AF$51</definedName>
    <definedName name="_xlnm.Print_Area" localSheetId="4">'Open GP 1-5'!$A$1:$AK$26</definedName>
    <definedName name="_xlnm.Print_Area" localSheetId="3">'Open GP přehled'!$B$1:$O$24</definedName>
    <definedName name="_xlnm.Print_Area" localSheetId="1">'Open GP+EP přehled'!$A$1:$AF$51</definedName>
    <definedName name="_xlnm.Print_Area" localSheetId="9">'Svitavy-Čelákovice'!$A$1:$AK$32</definedName>
  </definedNames>
  <calcPr fullCalcOnLoad="1"/>
</workbook>
</file>

<file path=xl/sharedStrings.xml><?xml version="1.0" encoding="utf-8"?>
<sst xmlns="http://schemas.openxmlformats.org/spreadsheetml/2006/main" count="399" uniqueCount="140">
  <si>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</si>
  <si>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</si>
  <si>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</si>
  <si>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</si>
  <si>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</si>
  <si>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</si>
  <si>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</si>
  <si>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</si>
  <si>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</si>
  <si>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</si>
  <si>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</si>
  <si>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</si>
  <si>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</si>
  <si>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</si>
  <si>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</si>
  <si>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</si>
  <si>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Těhník Jiří</t>
  </si>
  <si>
    <t>Stehlík Miloslav</t>
  </si>
  <si>
    <t>Kejdana Pavel st.</t>
  </si>
  <si>
    <t>Olšaník Jakub jun.</t>
  </si>
  <si>
    <t>Kaláb Zdenek</t>
  </si>
  <si>
    <t>Loupý Miroslav</t>
  </si>
  <si>
    <t>Heřmánek Martin</t>
  </si>
  <si>
    <t>Heřmánková Adélka jun.</t>
  </si>
  <si>
    <t>celkové</t>
  </si>
  <si>
    <t>junior</t>
  </si>
  <si>
    <r>
      <t xml:space="preserve">GP 2020 Large Scale 1:5
</t>
    </r>
    <r>
      <rPr>
        <i/>
        <sz val="10"/>
        <rFont val="Arial CE"/>
        <family val="0"/>
      </rPr>
      <t xml:space="preserve">10. 08. 2019 - </t>
    </r>
    <r>
      <rPr>
        <b/>
        <sz val="14"/>
        <rFont val="Arial CE"/>
        <family val="0"/>
      </rPr>
      <t xml:space="preserve">GP Svitavy 
</t>
    </r>
    <r>
      <rPr>
        <i/>
        <sz val="10"/>
        <rFont val="Arial CE"/>
        <family val="0"/>
      </rPr>
      <t xml:space="preserve">14. 09. 2019 - </t>
    </r>
    <r>
      <rPr>
        <b/>
        <sz val="14"/>
        <rFont val="Arial CE"/>
        <family val="0"/>
      </rPr>
      <t>GP Čelákovice</t>
    </r>
  </si>
  <si>
    <t>Kaláb Tomáš</t>
  </si>
  <si>
    <t>Trégr Jaromír</t>
  </si>
  <si>
    <t>Trégr Jakub jun.</t>
  </si>
  <si>
    <t>Voborský Tomáš</t>
  </si>
  <si>
    <t>Adam IZSAY</t>
  </si>
  <si>
    <t>30:15.067</t>
  </si>
  <si>
    <t>Sucho</t>
  </si>
  <si>
    <t>HUN</t>
  </si>
  <si>
    <t>Details</t>
  </si>
  <si>
    <t>Final - A</t>
  </si>
  <si>
    <t>Jakub KNEYS</t>
  </si>
  <si>
    <t>30:13.791</t>
  </si>
  <si>
    <t>CZE</t>
  </si>
  <si>
    <t>Zsolt BAJUSZ</t>
  </si>
  <si>
    <t>30:16.018</t>
  </si>
  <si>
    <t>Miroslav JURENKA</t>
  </si>
  <si>
    <t>30:21.186</t>
  </si>
  <si>
    <t>Jan MACEJÍK</t>
  </si>
  <si>
    <t>30:23.885</t>
  </si>
  <si>
    <t>SVK</t>
  </si>
  <si>
    <t>Petr ROVNÝ</t>
  </si>
  <si>
    <t>30:27.075</t>
  </si>
  <si>
    <t>Dušan BAYER</t>
  </si>
  <si>
    <t>30:13.142</t>
  </si>
  <si>
    <t>Zsolt st. BAJUSZ</t>
  </si>
  <si>
    <t>30:25.248</t>
  </si>
  <si>
    <t>Michal KNEYS</t>
  </si>
  <si>
    <t>30:18.159</t>
  </si>
  <si>
    <t>Martin KAREL</t>
  </si>
  <si>
    <t>22:43.705</t>
  </si>
  <si>
    <t>Jiří TĚHNÍK</t>
  </si>
  <si>
    <t>0:37.335</t>
  </si>
  <si>
    <t>Final - B</t>
  </si>
  <si>
    <t>Zdeněk KALÁB</t>
  </si>
  <si>
    <t>15:03.537</t>
  </si>
  <si>
    <t>Tomáš KEMBITZKÝ</t>
  </si>
  <si>
    <t>15:12.281</t>
  </si>
  <si>
    <t>Petr BRACEK</t>
  </si>
  <si>
    <t>15:24.640</t>
  </si>
  <si>
    <t>Jakub ZAPLETAL</t>
  </si>
  <si>
    <t>15:10.272</t>
  </si>
  <si>
    <t>František FRÁŇA</t>
  </si>
  <si>
    <t>15:23.443</t>
  </si>
  <si>
    <t>Michal ZABLOUDIL</t>
  </si>
  <si>
    <t>15:24.699</t>
  </si>
  <si>
    <t>Zdeněk ČECHURA</t>
  </si>
  <si>
    <t>15:00.094</t>
  </si>
  <si>
    <t>Jan KAREL</t>
  </si>
  <si>
    <t>12:30.319</t>
  </si>
  <si>
    <t>Tomáš KALÁB</t>
  </si>
  <si>
    <t>13:35.658</t>
  </si>
  <si>
    <t>Miloslav STEHLÍK</t>
  </si>
  <si>
    <t>0:00.000</t>
  </si>
  <si>
    <t>Final - C</t>
  </si>
  <si>
    <t>Jiří VAŠICA</t>
  </si>
  <si>
    <t>15:27.533</t>
  </si>
  <si>
    <t>Karel MACEK</t>
  </si>
  <si>
    <t>15:16.241</t>
  </si>
  <si>
    <t>Leoš BULVA</t>
  </si>
  <si>
    <t>15:20.889</t>
  </si>
  <si>
    <t>Miloslav PFEFFER</t>
  </si>
  <si>
    <t>15:18.390</t>
  </si>
  <si>
    <t>Rostislav ZAPLETAL</t>
  </si>
  <si>
    <t>15:07.657</t>
  </si>
  <si>
    <t>Tomáš LNĚNÍČKA</t>
  </si>
  <si>
    <t>15:21.802</t>
  </si>
  <si>
    <t>Lukáš AMRICH</t>
  </si>
  <si>
    <t>9:32.469</t>
  </si>
  <si>
    <t>Tomáš MARTINČEK</t>
  </si>
  <si>
    <t>4:46.667</t>
  </si>
  <si>
    <t>Petr PIŤHA</t>
  </si>
  <si>
    <t>2:38.893</t>
  </si>
  <si>
    <t>Tomáš KUPILÍK</t>
  </si>
  <si>
    <t>Jarolímek Jiří</t>
  </si>
  <si>
    <t>Doležal Jakub</t>
  </si>
  <si>
    <t>Olšaník Martin</t>
  </si>
  <si>
    <t>Piťha Petr</t>
  </si>
  <si>
    <t>Doležal Karel</t>
  </si>
  <si>
    <t>Matiášek Aleš</t>
  </si>
  <si>
    <t>Prášil Jakub</t>
  </si>
  <si>
    <t>Celkový přehled Čelákovice Open GP 2021</t>
  </si>
  <si>
    <t>Celkový přehled Čelákovice Open EP 2021</t>
  </si>
  <si>
    <t>13,5T ZERO - 2022 léto</t>
  </si>
  <si>
    <t>Hobby EP 1:10 - 2022 léto</t>
  </si>
  <si>
    <t>F1 1:10 - 2022 léto</t>
  </si>
  <si>
    <t>Open GP 1:5 - 2022 léto</t>
  </si>
  <si>
    <t>Krejčík Karel</t>
  </si>
  <si>
    <t>Mencl Tomáš</t>
  </si>
  <si>
    <t>Brandejs Jan</t>
  </si>
  <si>
    <t>Votava Jan</t>
  </si>
  <si>
    <t>Votava Sam jun.</t>
  </si>
  <si>
    <t>Hanzlík Zdeněk</t>
  </si>
  <si>
    <t>Šnobl Adam jun.</t>
  </si>
  <si>
    <t>EP 1:10 modified - 2022 léto</t>
  </si>
  <si>
    <t>Vyšín Jiří</t>
  </si>
  <si>
    <t>Labský Zdenek</t>
  </si>
  <si>
    <t>Šulc Matěj</t>
  </si>
  <si>
    <t>Baxant Martin</t>
  </si>
  <si>
    <t>Řach Ivo</t>
  </si>
  <si>
    <t>Olšaník Tomáš jun.</t>
  </si>
  <si>
    <t>Celkový přehled Čelákovice Open GP+EP 2022</t>
  </si>
  <si>
    <t>Kanina Jan</t>
  </si>
  <si>
    <t>Červ Miroslav</t>
  </si>
  <si>
    <t>Amler Miroslav</t>
  </si>
  <si>
    <t>Šulc Vladimír</t>
  </si>
  <si>
    <t>Prchal Libor</t>
  </si>
  <si>
    <t>Prchal Jan</t>
  </si>
  <si>
    <t>Klimeš Cedrik</t>
  </si>
  <si>
    <t>Kliský Miloslav</t>
  </si>
  <si>
    <t>Šponar Martin</t>
  </si>
  <si>
    <t>Richter Nicolas jun.</t>
  </si>
  <si>
    <t>Trojan Ivo</t>
  </si>
  <si>
    <t>Pšondr Petr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</si>
</sst>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i/>
      <sz val="8"/>
      <name val="Comic Sans MS"/>
      <family val="4"/>
    </font>
    <font>
      <sz val="6"/>
      <name val="Comic Sans MS"/>
      <family val="4"/>
    </font>
    <font>
      <i/>
      <sz val="6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9"/>
      <name val="Verdana"/>
      <family val="2"/>
    </font>
    <font>
      <b/>
      <sz val="9"/>
      <name val="Verdana"/>
      <family val="2"/>
    </font>
    <font>
      <b/>
      <sz val="18"/>
      <name val="Comic Sans MS"/>
      <family val="4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Comic Sans MS"/>
      <family val="4"/>
    </font>
    <font>
      <b/>
      <sz val="10"/>
      <color indexed="40"/>
      <name val="Comic Sans MS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Comic Sans MS"/>
      <family val="4"/>
    </font>
    <font>
      <b/>
      <sz val="10"/>
      <color rgb="FF00B0F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double"/>
      <bottom style="thin"/>
    </border>
    <border>
      <left style="thick"/>
      <right style="hair"/>
      <top style="double"/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hair"/>
      <right style="thin"/>
      <top style="thin"/>
      <bottom style="thick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ck"/>
      <right style="hair"/>
      <top/>
      <bottom style="double"/>
    </border>
    <border>
      <left/>
      <right style="medium">
        <color rgb="FFA4BED4"/>
      </right>
      <top/>
      <bottom style="medium">
        <color rgb="FFA4BED4"/>
      </bottom>
    </border>
    <border>
      <left style="medium">
        <color rgb="FFA4BED4"/>
      </left>
      <right style="medium">
        <color rgb="FFA4BED4"/>
      </right>
      <top style="medium">
        <color rgb="FFA4BED4"/>
      </top>
      <bottom style="medium">
        <color rgb="FFA4BED4"/>
      </bottom>
    </border>
    <border>
      <left/>
      <right style="medium">
        <color rgb="FFA4BED4"/>
      </right>
      <top style="medium">
        <color rgb="FFA4BED4"/>
      </top>
      <bottom style="medium">
        <color rgb="FFA4BED4"/>
      </bottom>
    </border>
    <border>
      <left/>
      <right/>
      <top style="medium">
        <color rgb="FFA4BED4"/>
      </top>
      <bottom/>
    </border>
    <border>
      <left/>
      <right style="medium">
        <color rgb="FFA4BED4"/>
      </right>
      <top style="medium">
        <color rgb="FFA4BED4"/>
      </top>
      <bottom/>
    </border>
    <border>
      <left style="medium">
        <color rgb="FFA4BED4"/>
      </left>
      <right style="medium">
        <color rgb="FFA4BED4"/>
      </right>
      <top/>
      <bottom style="medium">
        <color rgb="FFA4BED4"/>
      </bottom>
    </border>
    <border>
      <left/>
      <right/>
      <top/>
      <bottom style="medium">
        <color rgb="FFA4BED4"/>
      </bottom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ck"/>
      <bottom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 style="thin"/>
      <right style="thick"/>
      <top style="thick"/>
      <bottom/>
    </border>
    <border>
      <left style="thin"/>
      <right>
        <color indexed="63"/>
      </right>
      <top style="thick"/>
      <bottom/>
    </border>
    <border>
      <left>
        <color indexed="63"/>
      </left>
      <right style="thick"/>
      <top style="thick"/>
      <bottom/>
    </border>
    <border>
      <left style="thick"/>
      <right style="thin"/>
      <top style="thick"/>
      <bottom style="double"/>
    </border>
    <border>
      <left style="thick"/>
      <right style="thin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33" borderId="17" xfId="46" applyFont="1" applyFill="1" applyBorder="1" applyAlignment="1">
      <alignment horizontal="center" vertical="center" wrapText="1"/>
      <protection/>
    </xf>
    <xf numFmtId="0" fontId="2" fillId="33" borderId="18" xfId="4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3" borderId="20" xfId="46" applyFont="1" applyFill="1" applyBorder="1" applyAlignment="1">
      <alignment horizontal="center" vertical="center"/>
      <protection/>
    </xf>
    <xf numFmtId="0" fontId="9" fillId="33" borderId="21" xfId="46" applyFont="1" applyFill="1" applyBorder="1" applyAlignment="1">
      <alignment horizontal="center" vertical="center" wrapText="1"/>
      <protection/>
    </xf>
    <xf numFmtId="0" fontId="9" fillId="33" borderId="22" xfId="46" applyFont="1" applyFill="1" applyBorder="1" applyAlignment="1">
      <alignment horizontal="center" vertical="center" wrapText="1"/>
      <protection/>
    </xf>
    <xf numFmtId="164" fontId="12" fillId="34" borderId="0" xfId="46" applyNumberFormat="1" applyFont="1" applyFill="1" applyBorder="1" applyAlignment="1">
      <alignment horizontal="center" vertical="center"/>
      <protection/>
    </xf>
    <xf numFmtId="164" fontId="12" fillId="34" borderId="23" xfId="46" applyNumberFormat="1" applyFont="1" applyFill="1" applyBorder="1" applyAlignment="1">
      <alignment horizontal="center" vertical="center"/>
      <protection/>
    </xf>
    <xf numFmtId="0" fontId="2" fillId="0" borderId="24" xfId="46" applyFont="1" applyFill="1" applyBorder="1" applyAlignment="1" applyProtection="1">
      <alignment horizontal="left" vertical="center" indent="1"/>
      <protection locked="0"/>
    </xf>
    <xf numFmtId="0" fontId="7" fillId="0" borderId="0" xfId="46" applyFont="1" applyBorder="1" applyAlignment="1">
      <alignment vertical="center"/>
      <protection/>
    </xf>
    <xf numFmtId="0" fontId="2" fillId="0" borderId="0" xfId="46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6" applyFont="1" applyFill="1" applyBorder="1" applyAlignment="1">
      <alignment horizontal="center" vertical="center" wrapText="1"/>
      <protection/>
    </xf>
    <xf numFmtId="0" fontId="10" fillId="0" borderId="28" xfId="46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4" fontId="13" fillId="34" borderId="28" xfId="46" applyNumberFormat="1" applyFont="1" applyFill="1" applyBorder="1" applyAlignment="1">
      <alignment horizontal="center" vertical="center" wrapText="1"/>
      <protection/>
    </xf>
    <xf numFmtId="164" fontId="13" fillId="34" borderId="30" xfId="46" applyNumberFormat="1" applyFont="1" applyFill="1" applyBorder="1" applyAlignment="1">
      <alignment horizontal="center" vertical="center" wrapText="1"/>
      <protection/>
    </xf>
    <xf numFmtId="1" fontId="14" fillId="33" borderId="21" xfId="46" applyNumberFormat="1" applyFont="1" applyFill="1" applyBorder="1" applyAlignment="1">
      <alignment horizontal="center" vertical="center"/>
      <protection/>
    </xf>
    <xf numFmtId="0" fontId="2" fillId="0" borderId="19" xfId="46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6" applyFont="1" applyFill="1" applyBorder="1" applyAlignment="1">
      <alignment horizontal="right" vertical="center" indent="1"/>
      <protection/>
    </xf>
    <xf numFmtId="0" fontId="2" fillId="0" borderId="31" xfId="46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3" borderId="21" xfId="46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2" fillId="0" borderId="16" xfId="46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6" applyNumberFormat="1" applyFont="1" applyBorder="1" applyAlignment="1">
      <alignment horizontal="center" vertical="center"/>
      <protection/>
    </xf>
    <xf numFmtId="1" fontId="6" fillId="0" borderId="0" xfId="46" applyNumberFormat="1" applyFont="1" applyBorder="1" applyAlignment="1">
      <alignment horizontal="center" vertical="center"/>
      <protection/>
    </xf>
    <xf numFmtId="1" fontId="6" fillId="0" borderId="16" xfId="46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6" applyFont="1" applyBorder="1" applyAlignment="1">
      <alignment vertical="center"/>
      <protection/>
    </xf>
    <xf numFmtId="0" fontId="16" fillId="0" borderId="28" xfId="46" applyFont="1" applyBorder="1" applyAlignment="1" applyProtection="1">
      <alignment horizontal="left" vertical="center"/>
      <protection locked="0"/>
    </xf>
    <xf numFmtId="164" fontId="8" fillId="33" borderId="17" xfId="46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" fontId="2" fillId="0" borderId="24" xfId="46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6" applyFont="1" applyFill="1" applyBorder="1" applyAlignment="1">
      <alignment horizontal="right" vertical="center" indent="1"/>
      <protection/>
    </xf>
    <xf numFmtId="0" fontId="2" fillId="0" borderId="33" xfId="46" applyFont="1" applyFill="1" applyBorder="1" applyAlignment="1" applyProtection="1">
      <alignment horizontal="left" vertical="center" indent="1"/>
      <protection locked="0"/>
    </xf>
    <xf numFmtId="1" fontId="2" fillId="0" borderId="33" xfId="46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6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35" borderId="24" xfId="46" applyNumberFormat="1" applyFont="1" applyFill="1" applyBorder="1" applyAlignment="1">
      <alignment horizontal="right" vertical="center" indent="1"/>
      <protection/>
    </xf>
    <xf numFmtId="1" fontId="2" fillId="35" borderId="24" xfId="46" applyNumberFormat="1" applyFont="1" applyFill="1" applyBorder="1" applyAlignment="1">
      <alignment horizontal="right" vertical="center" indent="1"/>
      <protection/>
    </xf>
    <xf numFmtId="1" fontId="2" fillId="35" borderId="33" xfId="46" applyNumberFormat="1" applyFont="1" applyFill="1" applyBorder="1" applyAlignment="1">
      <alignment horizontal="right" vertical="center" indent="1"/>
      <protection/>
    </xf>
    <xf numFmtId="1" fontId="2" fillId="35" borderId="33" xfId="46" applyNumberFormat="1" applyFont="1" applyFill="1" applyBorder="1" applyAlignment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35" borderId="0" xfId="46" applyNumberFormat="1" applyFont="1" applyFill="1" applyBorder="1" applyAlignment="1">
      <alignment horizontal="right" vertical="center" indent="1"/>
      <protection/>
    </xf>
    <xf numFmtId="1" fontId="2" fillId="35" borderId="0" xfId="46" applyNumberFormat="1" applyFont="1" applyFill="1" applyBorder="1" applyAlignment="1">
      <alignment horizontal="right" vertical="center" indent="1"/>
      <protection/>
    </xf>
    <xf numFmtId="1" fontId="6" fillId="0" borderId="35" xfId="46" applyNumberFormat="1" applyFont="1" applyBorder="1" applyAlignment="1">
      <alignment horizontal="center" vertical="center"/>
      <protection/>
    </xf>
    <xf numFmtId="1" fontId="2" fillId="0" borderId="34" xfId="46" applyNumberFormat="1" applyFont="1" applyFill="1" applyBorder="1" applyAlignment="1" applyProtection="1">
      <alignment horizontal="right" vertical="center" indent="1"/>
      <protection locked="0"/>
    </xf>
    <xf numFmtId="1" fontId="2" fillId="35" borderId="36" xfId="46" applyNumberFormat="1" applyFont="1" applyFill="1" applyBorder="1" applyAlignment="1">
      <alignment horizontal="right" vertical="center" inden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2" fillId="0" borderId="24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1" fontId="27" fillId="0" borderId="38" xfId="46" applyNumberFormat="1" applyFont="1" applyFill="1" applyBorder="1" applyAlignment="1" applyProtection="1">
      <alignment horizontal="center" vertical="center"/>
      <protection locked="0"/>
    </xf>
    <xf numFmtId="0" fontId="28" fillId="0" borderId="38" xfId="46" applyFont="1" applyFill="1" applyBorder="1" applyAlignment="1">
      <alignment horizontal="center" vertical="center" wrapText="1"/>
      <protection/>
    </xf>
    <xf numFmtId="0" fontId="28" fillId="0" borderId="39" xfId="46" applyFont="1" applyFill="1" applyBorder="1" applyAlignment="1">
      <alignment horizontal="center" vertical="center" wrapText="1"/>
      <protection/>
    </xf>
    <xf numFmtId="0" fontId="24" fillId="0" borderId="40" xfId="0" applyFont="1" applyBorder="1" applyAlignment="1">
      <alignment horizontal="left" vertical="center" indent="1"/>
    </xf>
    <xf numFmtId="0" fontId="24" fillId="0" borderId="24" xfId="0" applyFont="1" applyBorder="1" applyAlignment="1">
      <alignment horizontal="left" vertical="center" indent="1"/>
    </xf>
    <xf numFmtId="0" fontId="22" fillId="0" borderId="24" xfId="0" applyFont="1" applyBorder="1" applyAlignment="1">
      <alignment/>
    </xf>
    <xf numFmtId="1" fontId="25" fillId="0" borderId="24" xfId="0" applyNumberFormat="1" applyFont="1" applyBorder="1" applyAlignment="1">
      <alignment horizontal="center"/>
    </xf>
    <xf numFmtId="0" fontId="22" fillId="0" borderId="37" xfId="0" applyFont="1" applyBorder="1" applyAlignment="1">
      <alignment/>
    </xf>
    <xf numFmtId="1" fontId="25" fillId="0" borderId="37" xfId="0" applyNumberFormat="1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1" fontId="24" fillId="0" borderId="41" xfId="0" applyNumberFormat="1" applyFont="1" applyBorder="1" applyAlignment="1">
      <alignment horizontal="center"/>
    </xf>
    <xf numFmtId="1" fontId="24" fillId="0" borderId="42" xfId="0" applyNumberFormat="1" applyFont="1" applyBorder="1" applyAlignment="1">
      <alignment horizontal="center"/>
    </xf>
    <xf numFmtId="1" fontId="24" fillId="0" borderId="43" xfId="0" applyNumberFormat="1" applyFont="1" applyBorder="1" applyAlignment="1">
      <alignment horizontal="center"/>
    </xf>
    <xf numFmtId="1" fontId="29" fillId="0" borderId="40" xfId="0" applyNumberFormat="1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/>
      <protection locked="0"/>
    </xf>
    <xf numFmtId="1" fontId="29" fillId="0" borderId="40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46" applyFont="1" applyFill="1" applyBorder="1" applyAlignment="1">
      <alignment horizontal="center" vertical="center" wrapText="1"/>
      <protection/>
    </xf>
    <xf numFmtId="0" fontId="28" fillId="0" borderId="0" xfId="46" applyFont="1" applyFill="1" applyBorder="1" applyAlignment="1">
      <alignment horizontal="center" vertical="center" wrapText="1"/>
      <protection/>
    </xf>
    <xf numFmtId="1" fontId="24" fillId="0" borderId="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4" fillId="0" borderId="40" xfId="0" applyFont="1" applyBorder="1" applyAlignment="1">
      <alignment/>
    </xf>
    <xf numFmtId="0" fontId="24" fillId="0" borderId="24" xfId="0" applyFont="1" applyBorder="1" applyAlignment="1">
      <alignment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28" fillId="0" borderId="56" xfId="46" applyFont="1" applyFill="1" applyBorder="1" applyAlignment="1">
      <alignment vertical="center"/>
      <protection/>
    </xf>
    <xf numFmtId="0" fontId="28" fillId="0" borderId="57" xfId="46" applyFont="1" applyFill="1" applyBorder="1" applyAlignment="1">
      <alignment horizontal="center" vertical="center"/>
      <protection/>
    </xf>
    <xf numFmtId="0" fontId="28" fillId="0" borderId="58" xfId="46" applyFont="1" applyFill="1" applyBorder="1" applyAlignment="1">
      <alignment horizontal="center" vertical="center"/>
      <protection/>
    </xf>
    <xf numFmtId="1" fontId="2" fillId="0" borderId="0" xfId="46" applyNumberFormat="1" applyFont="1" applyFill="1" applyBorder="1" applyAlignment="1">
      <alignment horizontal="right" vertical="center" indent="1"/>
      <protection/>
    </xf>
    <xf numFmtId="1" fontId="6" fillId="0" borderId="0" xfId="46" applyNumberFormat="1" applyFont="1" applyFill="1" applyBorder="1" applyAlignment="1">
      <alignment horizontal="center" vertical="center"/>
      <protection/>
    </xf>
    <xf numFmtId="1" fontId="3" fillId="0" borderId="0" xfId="0" applyNumberFormat="1" applyFont="1" applyFill="1" applyBorder="1" applyAlignment="1">
      <alignment horizontal="right" vertical="center" indent="1"/>
    </xf>
    <xf numFmtId="1" fontId="3" fillId="0" borderId="2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2" fillId="36" borderId="59" xfId="0" applyFont="1" applyFill="1" applyBorder="1" applyAlignment="1">
      <alignment vertical="center" wrapText="1"/>
    </xf>
    <xf numFmtId="0" fontId="33" fillId="36" borderId="59" xfId="0" applyFont="1" applyFill="1" applyBorder="1" applyAlignment="1">
      <alignment vertical="center" wrapText="1"/>
    </xf>
    <xf numFmtId="0" fontId="57" fillId="36" borderId="59" xfId="36" applyFill="1" applyBorder="1" applyAlignment="1">
      <alignment vertical="center" wrapText="1"/>
    </xf>
    <xf numFmtId="0" fontId="32" fillId="37" borderId="59" xfId="0" applyFont="1" applyFill="1" applyBorder="1" applyAlignment="1">
      <alignment vertical="center" wrapText="1"/>
    </xf>
    <xf numFmtId="0" fontId="33" fillId="37" borderId="59" xfId="0" applyFont="1" applyFill="1" applyBorder="1" applyAlignment="1">
      <alignment vertical="center" wrapText="1"/>
    </xf>
    <xf numFmtId="0" fontId="57" fillId="37" borderId="59" xfId="36" applyFill="1" applyBorder="1" applyAlignment="1">
      <alignment vertical="center" wrapText="1"/>
    </xf>
    <xf numFmtId="0" fontId="32" fillId="36" borderId="60" xfId="0" applyFont="1" applyFill="1" applyBorder="1" applyAlignment="1">
      <alignment vertical="center" wrapText="1"/>
    </xf>
    <xf numFmtId="0" fontId="32" fillId="36" borderId="61" xfId="0" applyFont="1" applyFill="1" applyBorder="1" applyAlignment="1">
      <alignment vertical="center" wrapText="1"/>
    </xf>
    <xf numFmtId="0" fontId="33" fillId="36" borderId="61" xfId="0" applyFont="1" applyFill="1" applyBorder="1" applyAlignment="1">
      <alignment vertical="center" wrapText="1"/>
    </xf>
    <xf numFmtId="0" fontId="57" fillId="36" borderId="61" xfId="36" applyFill="1" applyBorder="1" applyAlignment="1">
      <alignment vertical="center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2" fillId="37" borderId="64" xfId="0" applyFont="1" applyFill="1" applyBorder="1" applyAlignment="1">
      <alignment vertical="center" wrapText="1"/>
    </xf>
    <xf numFmtId="0" fontId="32" fillId="36" borderId="64" xfId="0" applyFont="1" applyFill="1" applyBorder="1" applyAlignment="1">
      <alignment vertical="center" wrapText="1"/>
    </xf>
    <xf numFmtId="0" fontId="0" fillId="0" borderId="65" xfId="0" applyBorder="1" applyAlignment="1">
      <alignment/>
    </xf>
    <xf numFmtId="0" fontId="0" fillId="0" borderId="59" xfId="0" applyBorder="1" applyAlignment="1">
      <alignment/>
    </xf>
    <xf numFmtId="0" fontId="74" fillId="0" borderId="0" xfId="0" applyFont="1" applyBorder="1" applyAlignment="1">
      <alignment horizontal="center" vertical="center"/>
    </xf>
    <xf numFmtId="1" fontId="3" fillId="0" borderId="66" xfId="0" applyNumberFormat="1" applyFont="1" applyBorder="1" applyAlignment="1">
      <alignment horizontal="right" vertical="center" indent="1"/>
    </xf>
    <xf numFmtId="1" fontId="3" fillId="0" borderId="35" xfId="0" applyNumberFormat="1" applyFont="1" applyBorder="1" applyAlignment="1">
      <alignment horizontal="right" vertical="center" indent="1"/>
    </xf>
    <xf numFmtId="164" fontId="12" fillId="34" borderId="67" xfId="46" applyNumberFormat="1" applyFont="1" applyFill="1" applyBorder="1" applyAlignment="1">
      <alignment horizontal="center" vertical="center"/>
      <protection/>
    </xf>
    <xf numFmtId="164" fontId="13" fillId="34" borderId="29" xfId="46" applyNumberFormat="1" applyFont="1" applyFill="1" applyBorder="1" applyAlignment="1">
      <alignment horizontal="center" vertical="center" wrapText="1"/>
      <protection/>
    </xf>
    <xf numFmtId="0" fontId="2" fillId="0" borderId="25" xfId="46" applyFont="1" applyFill="1" applyBorder="1" applyAlignment="1">
      <alignment horizontal="right" vertical="center" indent="1"/>
      <protection/>
    </xf>
    <xf numFmtId="1" fontId="6" fillId="0" borderId="26" xfId="46" applyNumberFormat="1" applyFont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right" vertical="center" indent="1"/>
      <protection/>
    </xf>
    <xf numFmtId="1" fontId="6" fillId="0" borderId="13" xfId="46" applyNumberFormat="1" applyFont="1" applyBorder="1" applyAlignment="1">
      <alignment horizontal="center" vertical="center"/>
      <protection/>
    </xf>
    <xf numFmtId="0" fontId="2" fillId="0" borderId="14" xfId="46" applyFont="1" applyFill="1" applyBorder="1" applyAlignment="1">
      <alignment horizontal="right" vertical="center" indent="1"/>
      <protection/>
    </xf>
    <xf numFmtId="0" fontId="2" fillId="0" borderId="68" xfId="46" applyFont="1" applyFill="1" applyBorder="1" applyAlignment="1" applyProtection="1">
      <alignment horizontal="left" vertical="center" indent="1"/>
      <protection locked="0"/>
    </xf>
    <xf numFmtId="1" fontId="2" fillId="0" borderId="68" xfId="46" applyNumberFormat="1" applyFont="1" applyFill="1" applyBorder="1" applyAlignment="1" applyProtection="1">
      <alignment horizontal="right" vertical="center" indent="1"/>
      <protection locked="0"/>
    </xf>
    <xf numFmtId="1" fontId="2" fillId="0" borderId="69" xfId="46" applyNumberFormat="1" applyFont="1" applyFill="1" applyBorder="1" applyAlignment="1" applyProtection="1">
      <alignment horizontal="right" vertical="center" indent="1"/>
      <protection locked="0"/>
    </xf>
    <xf numFmtId="1" fontId="2" fillId="35" borderId="68" xfId="46" applyNumberFormat="1" applyFont="1" applyFill="1" applyBorder="1" applyAlignment="1">
      <alignment horizontal="right" vertical="center" indent="1"/>
      <protection/>
    </xf>
    <xf numFmtId="1" fontId="2" fillId="35" borderId="68" xfId="46" applyNumberFormat="1" applyFont="1" applyFill="1" applyBorder="1" applyAlignment="1">
      <alignment horizontal="right" vertical="center" indent="1"/>
      <protection/>
    </xf>
    <xf numFmtId="1" fontId="6" fillId="0" borderId="70" xfId="46" applyNumberFormat="1" applyFont="1" applyBorder="1" applyAlignment="1">
      <alignment horizontal="center" vertical="center"/>
      <protection/>
    </xf>
    <xf numFmtId="1" fontId="6" fillId="0" borderId="68" xfId="46" applyNumberFormat="1" applyFont="1" applyBorder="1" applyAlignment="1">
      <alignment horizontal="center" vertical="center"/>
      <protection/>
    </xf>
    <xf numFmtId="1" fontId="6" fillId="0" borderId="15" xfId="46" applyNumberFormat="1" applyFont="1" applyBorder="1" applyAlignment="1">
      <alignment horizontal="center" vertical="center"/>
      <protection/>
    </xf>
    <xf numFmtId="0" fontId="24" fillId="0" borderId="37" xfId="0" applyFont="1" applyBorder="1" applyAlignment="1">
      <alignment horizontal="left" vertical="center" indent="1"/>
    </xf>
    <xf numFmtId="0" fontId="22" fillId="0" borderId="71" xfId="46" applyFont="1" applyFill="1" applyBorder="1" applyAlignment="1">
      <alignment horizontal="center" vertical="center"/>
      <protection/>
    </xf>
    <xf numFmtId="0" fontId="31" fillId="3" borderId="72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/>
    </xf>
    <xf numFmtId="0" fontId="22" fillId="0" borderId="73" xfId="46" applyFont="1" applyFill="1" applyBorder="1" applyAlignment="1">
      <alignment horizontal="center" vertical="center"/>
      <protection/>
    </xf>
    <xf numFmtId="0" fontId="22" fillId="0" borderId="74" xfId="46" applyFont="1" applyFill="1" applyBorder="1" applyAlignment="1">
      <alignment horizontal="center" vertical="center"/>
      <protection/>
    </xf>
    <xf numFmtId="0" fontId="22" fillId="0" borderId="75" xfId="46" applyFont="1" applyFill="1" applyBorder="1" applyAlignment="1">
      <alignment horizontal="center" vertical="center"/>
      <protection/>
    </xf>
    <xf numFmtId="0" fontId="26" fillId="0" borderId="76" xfId="46" applyFont="1" applyFill="1" applyBorder="1" applyAlignment="1">
      <alignment horizontal="center" vertical="center"/>
      <protection/>
    </xf>
    <xf numFmtId="0" fontId="26" fillId="0" borderId="77" xfId="46" applyFont="1" applyFill="1" applyBorder="1" applyAlignment="1">
      <alignment horizontal="center" vertical="center"/>
      <protection/>
    </xf>
    <xf numFmtId="0" fontId="22" fillId="0" borderId="71" xfId="46" applyFont="1" applyFill="1" applyBorder="1" applyAlignment="1">
      <alignment horizontal="center" vertical="center" wrapText="1"/>
      <protection/>
    </xf>
    <xf numFmtId="0" fontId="22" fillId="0" borderId="78" xfId="46" applyFont="1" applyFill="1" applyBorder="1" applyAlignment="1">
      <alignment horizontal="center" vertical="center" wrapText="1"/>
      <protection/>
    </xf>
    <xf numFmtId="0" fontId="26" fillId="0" borderId="71" xfId="46" applyFont="1" applyFill="1" applyBorder="1" applyAlignment="1">
      <alignment horizontal="center" vertical="center"/>
      <protection/>
    </xf>
    <xf numFmtId="0" fontId="26" fillId="0" borderId="38" xfId="46" applyFont="1" applyFill="1" applyBorder="1" applyAlignment="1">
      <alignment horizontal="center" vertical="center"/>
      <protection/>
    </xf>
    <xf numFmtId="0" fontId="22" fillId="0" borderId="79" xfId="46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22" fillId="0" borderId="79" xfId="46" applyFont="1" applyFill="1" applyBorder="1" applyAlignment="1">
      <alignment horizontal="center" vertical="center" wrapText="1"/>
      <protection/>
    </xf>
    <xf numFmtId="0" fontId="22" fillId="0" borderId="80" xfId="46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81" xfId="46" applyFont="1" applyFill="1" applyBorder="1" applyAlignment="1">
      <alignment horizontal="center" vertical="center"/>
      <protection/>
    </xf>
    <xf numFmtId="0" fontId="22" fillId="0" borderId="82" xfId="46" applyFont="1" applyFill="1" applyBorder="1" applyAlignment="1">
      <alignment horizontal="center" vertical="center"/>
      <protection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6" applyFont="1" applyBorder="1" applyAlignment="1" applyProtection="1">
      <alignment horizontal="right" vertical="center" indent="1"/>
      <protection/>
    </xf>
    <xf numFmtId="0" fontId="2" fillId="0" borderId="0" xfId="46" applyAlignment="1">
      <alignment horizontal="center" vertical="center"/>
      <protection/>
    </xf>
    <xf numFmtId="0" fontId="2" fillId="33" borderId="25" xfId="46" applyFont="1" applyFill="1" applyBorder="1" applyAlignment="1">
      <alignment horizontal="center" vertical="center"/>
      <protection/>
    </xf>
    <xf numFmtId="0" fontId="2" fillId="33" borderId="85" xfId="46" applyFill="1" applyBorder="1" applyAlignment="1">
      <alignment horizontal="center" vertical="center"/>
      <protection/>
    </xf>
    <xf numFmtId="0" fontId="4" fillId="33" borderId="33" xfId="46" applyFont="1" applyFill="1" applyBorder="1" applyAlignment="1">
      <alignment horizontal="center" vertical="center"/>
      <protection/>
    </xf>
    <xf numFmtId="0" fontId="4" fillId="33" borderId="36" xfId="46" applyFont="1" applyFill="1" applyBorder="1" applyAlignment="1">
      <alignment horizontal="center" vertical="center"/>
      <protection/>
    </xf>
    <xf numFmtId="0" fontId="2" fillId="33" borderId="86" xfId="46" applyFont="1" applyFill="1" applyBorder="1" applyAlignment="1">
      <alignment horizontal="center" vertical="center"/>
      <protection/>
    </xf>
    <xf numFmtId="0" fontId="2" fillId="33" borderId="86" xfId="46" applyFill="1" applyBorder="1" applyAlignment="1">
      <alignment horizontal="center" vertical="center"/>
      <protection/>
    </xf>
    <xf numFmtId="0" fontId="2" fillId="33" borderId="86" xfId="46" applyFont="1" applyFill="1" applyBorder="1" applyAlignment="1">
      <alignment horizontal="center" vertical="center" wrapText="1"/>
      <protection/>
    </xf>
    <xf numFmtId="0" fontId="2" fillId="33" borderId="87" xfId="46" applyFont="1" applyFill="1" applyBorder="1" applyAlignment="1">
      <alignment horizontal="center" vertical="center" wrapText="1"/>
      <protection/>
    </xf>
    <xf numFmtId="0" fontId="2" fillId="34" borderId="83" xfId="46" applyFont="1" applyFill="1" applyBorder="1" applyAlignment="1">
      <alignment horizontal="center" vertical="center"/>
      <protection/>
    </xf>
    <xf numFmtId="0" fontId="2" fillId="34" borderId="83" xfId="46" applyFill="1" applyBorder="1" applyAlignment="1">
      <alignment horizontal="center" vertical="center"/>
      <protection/>
    </xf>
    <xf numFmtId="0" fontId="2" fillId="34" borderId="84" xfId="46" applyFill="1" applyBorder="1" applyAlignment="1">
      <alignment horizontal="center" vertical="center"/>
      <protection/>
    </xf>
    <xf numFmtId="0" fontId="3" fillId="0" borderId="88" xfId="0" applyFont="1" applyBorder="1" applyAlignment="1">
      <alignment horizontal="center" vertical="center" wrapText="1"/>
    </xf>
    <xf numFmtId="0" fontId="2" fillId="34" borderId="89" xfId="46" applyFill="1" applyBorder="1" applyAlignment="1">
      <alignment horizontal="center" vertical="center"/>
      <protection/>
    </xf>
    <xf numFmtId="0" fontId="17" fillId="0" borderId="0" xfId="0" applyFont="1" applyFill="1" applyAlignment="1" applyProtection="1">
      <alignment horizontal="left" wrapText="1" inden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16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javascript:toggleHeatResult('#1001');" TargetMode="External" /><Relationship Id="rId2" Type="http://schemas.openxmlformats.org/officeDocument/2006/relationships/hyperlink" Target="javascript:toggleHeatResult('#1002');" TargetMode="External" /><Relationship Id="rId3" Type="http://schemas.openxmlformats.org/officeDocument/2006/relationships/hyperlink" Target="javascript:toggleHeatResult('#1003');" TargetMode="External" /><Relationship Id="rId4" Type="http://schemas.openxmlformats.org/officeDocument/2006/relationships/hyperlink" Target="javascript:toggleHeatResult('#1004');" TargetMode="External" /><Relationship Id="rId5" Type="http://schemas.openxmlformats.org/officeDocument/2006/relationships/hyperlink" Target="javascript:toggleHeatResult('#1005');" TargetMode="External" /><Relationship Id="rId6" Type="http://schemas.openxmlformats.org/officeDocument/2006/relationships/hyperlink" Target="javascript:toggleHeatResult('#1006');" TargetMode="External" /><Relationship Id="rId7" Type="http://schemas.openxmlformats.org/officeDocument/2006/relationships/hyperlink" Target="javascript:toggleHeatResult('#1007');" TargetMode="External" /><Relationship Id="rId8" Type="http://schemas.openxmlformats.org/officeDocument/2006/relationships/hyperlink" Target="javascript:toggleHeatResult('#1008');" TargetMode="External" /><Relationship Id="rId9" Type="http://schemas.openxmlformats.org/officeDocument/2006/relationships/hyperlink" Target="javascript:toggleHeatResult('#1009');" TargetMode="External" /><Relationship Id="rId10" Type="http://schemas.openxmlformats.org/officeDocument/2006/relationships/hyperlink" Target="javascript:toggleHeatResult('#1010');" TargetMode="External" /><Relationship Id="rId11" Type="http://schemas.openxmlformats.org/officeDocument/2006/relationships/hyperlink" Target="javascript:toggleHeatResult('#1011');" TargetMode="External" /><Relationship Id="rId12" Type="http://schemas.openxmlformats.org/officeDocument/2006/relationships/hyperlink" Target="javascript:toggleHeatResult('#1012');" TargetMode="External" /><Relationship Id="rId13" Type="http://schemas.openxmlformats.org/officeDocument/2006/relationships/hyperlink" Target="javascript:toggleHeatResult('#1013');" TargetMode="External" /><Relationship Id="rId14" Type="http://schemas.openxmlformats.org/officeDocument/2006/relationships/hyperlink" Target="javascript:toggleHeatResult('#1014');" TargetMode="External" /><Relationship Id="rId15" Type="http://schemas.openxmlformats.org/officeDocument/2006/relationships/hyperlink" Target="javascript:toggleHeatResult('#1015');" TargetMode="External" /><Relationship Id="rId16" Type="http://schemas.openxmlformats.org/officeDocument/2006/relationships/hyperlink" Target="javascript:toggleHeatResult('#1016');" TargetMode="External" /><Relationship Id="rId17" Type="http://schemas.openxmlformats.org/officeDocument/2006/relationships/hyperlink" Target="javascript:toggleHeatResult('#1017');" TargetMode="External" /><Relationship Id="rId18" Type="http://schemas.openxmlformats.org/officeDocument/2006/relationships/hyperlink" Target="javascript:toggleHeatResult('#1018');" TargetMode="External" /><Relationship Id="rId19" Type="http://schemas.openxmlformats.org/officeDocument/2006/relationships/hyperlink" Target="javascript:toggleHeatResult('#1019');" TargetMode="External" /><Relationship Id="rId20" Type="http://schemas.openxmlformats.org/officeDocument/2006/relationships/hyperlink" Target="javascript:toggleHeatResult('#1020');" TargetMode="External" /><Relationship Id="rId21" Type="http://schemas.openxmlformats.org/officeDocument/2006/relationships/hyperlink" Target="javascript:toggleHeatResult('#1021');" TargetMode="External" /><Relationship Id="rId22" Type="http://schemas.openxmlformats.org/officeDocument/2006/relationships/hyperlink" Target="javascript:toggleHeatResult('#1022');" TargetMode="External" /><Relationship Id="rId23" Type="http://schemas.openxmlformats.org/officeDocument/2006/relationships/hyperlink" Target="javascript:toggleHeatResult('#1023');" TargetMode="External" /><Relationship Id="rId24" Type="http://schemas.openxmlformats.org/officeDocument/2006/relationships/hyperlink" Target="javascript:toggleHeatResult('#1024');" TargetMode="External" /><Relationship Id="rId25" Type="http://schemas.openxmlformats.org/officeDocument/2006/relationships/hyperlink" Target="javascript:toggleHeatResult('#1025');" TargetMode="External" /><Relationship Id="rId26" Type="http://schemas.openxmlformats.org/officeDocument/2006/relationships/hyperlink" Target="javascript:toggleHeatResult('#1026');" TargetMode="External" /><Relationship Id="rId27" Type="http://schemas.openxmlformats.org/officeDocument/2006/relationships/hyperlink" Target="javascript:toggleHeatResult('#1027');" TargetMode="External" /><Relationship Id="rId28" Type="http://schemas.openxmlformats.org/officeDocument/2006/relationships/hyperlink" Target="javascript:toggleHeatResult('#1028');" TargetMode="External" /><Relationship Id="rId29" Type="http://schemas.openxmlformats.org/officeDocument/2006/relationships/hyperlink" Target="javascript:toggleHeatResult('#1029');" TargetMode="External" /><Relationship Id="rId30" Type="http://schemas.openxmlformats.org/officeDocument/2006/relationships/hyperlink" Target="javascript:toggleHeatResult('#1030'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tabColor rgb="FFFFFF00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D17" sqref="D17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6" width="7.75390625" style="2" customWidth="1"/>
    <col min="7" max="17" width="7.75390625" style="2" hidden="1" customWidth="1"/>
    <col min="18" max="19" width="9.125" style="2" customWidth="1"/>
    <col min="20" max="23" width="4.75390625" style="1" customWidth="1" outlineLevel="1"/>
    <col min="24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75" customHeight="1">
      <c r="A1" s="220" t="s">
        <v>26</v>
      </c>
      <c r="B1" s="204"/>
      <c r="C1" s="204"/>
      <c r="D1" s="204"/>
      <c r="E1" s="204"/>
      <c r="F1" s="204"/>
    </row>
    <row r="2" spans="1:22" ht="24.75" customHeight="1" thickBot="1">
      <c r="A2" s="205" t="s">
        <v>14</v>
      </c>
      <c r="B2" s="205"/>
      <c r="C2" s="58">
        <v>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43309</v>
      </c>
      <c r="D4" s="59">
        <v>43358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43309</v>
      </c>
      <c r="U4" s="21">
        <f t="shared" si="0"/>
        <v>43358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  <v>0</v>
      </c>
      <c r="K5" s="34">
        <f t="shared" si="1"/>
        <v>0</v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43309</v>
      </c>
      <c r="U5" s="32">
        <f t="shared" si="2"/>
        <v>43358</v>
      </c>
      <c r="V5" s="32">
        <f t="shared" si="2"/>
        <v>0</v>
      </c>
      <c r="W5" s="32">
        <f t="shared" si="2"/>
        <v>0</v>
      </c>
      <c r="X5" s="32">
        <f t="shared" si="2"/>
        <v>0</v>
      </c>
      <c r="Y5" s="32">
        <f t="shared" si="2"/>
        <v>0</v>
      </c>
      <c r="Z5" s="32">
        <f t="shared" si="2"/>
        <v>0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</c>
      <c r="B6" s="63"/>
      <c r="C6" s="64"/>
      <c r="D6" s="64"/>
      <c r="E6" s="64"/>
      <c r="F6" s="64"/>
      <c r="G6" s="64"/>
      <c r="H6" s="64"/>
      <c r="I6" s="64"/>
      <c r="J6" s="64">
        <v>0</v>
      </c>
      <c r="K6" s="64">
        <v>0</v>
      </c>
      <c r="L6" s="64"/>
      <c r="M6" s="64"/>
      <c r="N6" s="64"/>
      <c r="O6" s="64"/>
      <c r="P6" s="64"/>
      <c r="Q6" s="64"/>
      <c r="R6" s="70">
        <f aca="true" t="shared" si="3" ref="R6:R37">SUM(T6:AH6)</f>
        <v>0</v>
      </c>
      <c r="S6" s="69">
        <f aca="true" t="shared" si="4" ref="S6:S32">R6</f>
        <v>0</v>
      </c>
      <c r="T6" s="65">
        <f>VLOOKUP(C6,Bodování!$A$2:$B$67,2)</f>
        <v>0</v>
      </c>
      <c r="U6" s="65">
        <f>VLOOKUP(D6,Bodování!$A$2:$B$67,2)</f>
        <v>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5" ref="AI6:AI37">MINA(C6:Q6)</f>
        <v>0</v>
      </c>
      <c r="AJ6" s="66">
        <f aca="true" t="shared" si="6" ref="AJ6:AJ37">MAX(C6:Q6)</f>
        <v>0</v>
      </c>
      <c r="AK6" s="66">
        <f aca="true" t="shared" si="7" ref="AK6:AK37">COUNT(C6:Q6)</f>
        <v>2</v>
      </c>
      <c r="AM6" s="42"/>
      <c r="AN6" s="42"/>
      <c r="AO6" s="42"/>
      <c r="AP6" s="42"/>
    </row>
    <row r="7" spans="1:42" ht="12.75" customHeight="1">
      <c r="A7" s="39">
        <f aca="true" t="shared" si="8" ref="A7:A69">IF(B7="","",IF(RANK(S7,S$6:S$69)=RANK(S6,S$6:S$69),"",RANK(S7,S$6:S$69)))</f>
      </c>
      <c r="B7" s="23"/>
      <c r="C7" s="37"/>
      <c r="D7" s="37"/>
      <c r="E7" s="37"/>
      <c r="F7" s="37"/>
      <c r="G7" s="37"/>
      <c r="H7" s="37"/>
      <c r="I7" s="37"/>
      <c r="J7" s="37">
        <v>0</v>
      </c>
      <c r="K7" s="37">
        <v>0</v>
      </c>
      <c r="L7" s="37"/>
      <c r="M7" s="37"/>
      <c r="N7" s="37"/>
      <c r="O7" s="37"/>
      <c r="P7" s="37"/>
      <c r="Q7" s="37"/>
      <c r="R7" s="68">
        <f t="shared" si="3"/>
        <v>0</v>
      </c>
      <c r="S7" s="67">
        <f t="shared" si="4"/>
        <v>0</v>
      </c>
      <c r="T7" s="52">
        <f>VLOOKUP(C7,Bodování!$A$2:$B$67,2)</f>
        <v>0</v>
      </c>
      <c r="U7" s="52">
        <f>VLOOKUP(D7,Bodování!$A$2:$B$67,2)</f>
        <v>0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5"/>
        <v>0</v>
      </c>
      <c r="AJ7" s="28">
        <f t="shared" si="6"/>
        <v>0</v>
      </c>
      <c r="AK7" s="28">
        <f t="shared" si="7"/>
        <v>2</v>
      </c>
      <c r="AM7" s="42"/>
      <c r="AN7" s="42"/>
      <c r="AO7" s="42"/>
      <c r="AP7" s="42"/>
    </row>
    <row r="8" spans="1:42" ht="12.75" customHeight="1">
      <c r="A8" s="39">
        <f t="shared" si="8"/>
      </c>
      <c r="B8" s="23"/>
      <c r="C8" s="37"/>
      <c r="D8" s="37"/>
      <c r="E8" s="37"/>
      <c r="F8" s="37"/>
      <c r="G8" s="37"/>
      <c r="H8" s="37"/>
      <c r="I8" s="37"/>
      <c r="J8" s="37">
        <v>0</v>
      </c>
      <c r="K8" s="37">
        <v>0</v>
      </c>
      <c r="L8" s="37"/>
      <c r="M8" s="37"/>
      <c r="N8" s="37"/>
      <c r="O8" s="37"/>
      <c r="P8" s="37"/>
      <c r="Q8" s="37"/>
      <c r="R8" s="68">
        <f t="shared" si="3"/>
        <v>0</v>
      </c>
      <c r="S8" s="67">
        <f t="shared" si="4"/>
        <v>0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5"/>
        <v>0</v>
      </c>
      <c r="AJ8" s="28">
        <f t="shared" si="6"/>
        <v>0</v>
      </c>
      <c r="AK8" s="28">
        <f t="shared" si="7"/>
        <v>2</v>
      </c>
      <c r="AM8" s="42"/>
      <c r="AN8" s="42"/>
      <c r="AO8" s="42"/>
      <c r="AP8" s="42"/>
    </row>
    <row r="9" spans="1:42" ht="12.75" customHeight="1">
      <c r="A9" s="39">
        <f t="shared" si="8"/>
      </c>
      <c r="B9" s="23"/>
      <c r="C9" s="37"/>
      <c r="D9" s="37"/>
      <c r="E9" s="37"/>
      <c r="F9" s="37"/>
      <c r="G9" s="37"/>
      <c r="H9" s="37"/>
      <c r="I9" s="37"/>
      <c r="J9" s="37">
        <v>0</v>
      </c>
      <c r="K9" s="37">
        <v>0</v>
      </c>
      <c r="L9" s="37"/>
      <c r="M9" s="37"/>
      <c r="N9" s="37"/>
      <c r="O9" s="37"/>
      <c r="P9" s="37"/>
      <c r="Q9" s="37"/>
      <c r="R9" s="68">
        <f t="shared" si="3"/>
        <v>0</v>
      </c>
      <c r="S9" s="67">
        <f t="shared" si="4"/>
        <v>0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5"/>
        <v>0</v>
      </c>
      <c r="AJ9" s="28">
        <f t="shared" si="6"/>
        <v>0</v>
      </c>
      <c r="AK9" s="28">
        <f t="shared" si="7"/>
        <v>2</v>
      </c>
      <c r="AM9" s="42"/>
      <c r="AN9" s="42"/>
      <c r="AO9" s="42"/>
      <c r="AP9" s="42"/>
    </row>
    <row r="10" spans="1:42" ht="12.75" customHeight="1">
      <c r="A10" s="39">
        <f t="shared" si="8"/>
      </c>
      <c r="B10" s="23"/>
      <c r="C10" s="37"/>
      <c r="D10" s="37"/>
      <c r="E10" s="37"/>
      <c r="F10" s="37"/>
      <c r="G10" s="37"/>
      <c r="H10" s="37"/>
      <c r="I10" s="37"/>
      <c r="J10" s="37">
        <v>0</v>
      </c>
      <c r="K10" s="37">
        <v>0</v>
      </c>
      <c r="L10" s="37"/>
      <c r="M10" s="37"/>
      <c r="N10" s="37"/>
      <c r="O10" s="37"/>
      <c r="P10" s="37"/>
      <c r="Q10" s="37"/>
      <c r="R10" s="68">
        <f t="shared" si="3"/>
        <v>0</v>
      </c>
      <c r="S10" s="67">
        <f t="shared" si="4"/>
        <v>0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5"/>
        <v>0</v>
      </c>
      <c r="AJ10" s="28">
        <f t="shared" si="6"/>
        <v>0</v>
      </c>
      <c r="AK10" s="28">
        <f t="shared" si="7"/>
        <v>2</v>
      </c>
      <c r="AM10" s="42"/>
      <c r="AN10" s="42"/>
      <c r="AO10" s="42"/>
      <c r="AP10" s="42"/>
    </row>
    <row r="11" spans="1:42" ht="12.75" customHeight="1">
      <c r="A11" s="39">
        <f t="shared" si="8"/>
      </c>
      <c r="B11" s="23"/>
      <c r="C11" s="61"/>
      <c r="D11" s="61"/>
      <c r="E11" s="61"/>
      <c r="F11" s="61"/>
      <c r="G11" s="61"/>
      <c r="H11" s="61"/>
      <c r="I11" s="61"/>
      <c r="J11" s="61">
        <v>0</v>
      </c>
      <c r="K11" s="61">
        <v>0</v>
      </c>
      <c r="L11" s="61"/>
      <c r="M11" s="61"/>
      <c r="N11" s="61"/>
      <c r="O11" s="61"/>
      <c r="P11" s="61"/>
      <c r="Q11" s="61"/>
      <c r="R11" s="68">
        <f t="shared" si="3"/>
        <v>0</v>
      </c>
      <c r="S11" s="67">
        <f t="shared" si="4"/>
        <v>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5"/>
        <v>0</v>
      </c>
      <c r="AJ11" s="28">
        <f t="shared" si="6"/>
        <v>0</v>
      </c>
      <c r="AK11" s="28">
        <f t="shared" si="7"/>
        <v>2</v>
      </c>
      <c r="AM11" s="42"/>
      <c r="AN11" s="42"/>
      <c r="AO11" s="42"/>
      <c r="AP11" s="42"/>
    </row>
    <row r="12" spans="1:42" ht="12.75" customHeight="1">
      <c r="A12" s="39">
        <f t="shared" si="8"/>
      </c>
      <c r="B12" s="23"/>
      <c r="C12" s="37"/>
      <c r="D12" s="37"/>
      <c r="E12" s="37"/>
      <c r="F12" s="37"/>
      <c r="G12" s="37"/>
      <c r="H12" s="37"/>
      <c r="I12" s="37"/>
      <c r="J12" s="37">
        <v>0</v>
      </c>
      <c r="K12" s="37">
        <v>0</v>
      </c>
      <c r="L12" s="37"/>
      <c r="M12" s="37"/>
      <c r="N12" s="37"/>
      <c r="O12" s="37"/>
      <c r="P12" s="37"/>
      <c r="Q12" s="37"/>
      <c r="R12" s="68">
        <f t="shared" si="3"/>
        <v>0</v>
      </c>
      <c r="S12" s="67">
        <f t="shared" si="4"/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5"/>
        <v>0</v>
      </c>
      <c r="AJ12" s="28">
        <f t="shared" si="6"/>
        <v>0</v>
      </c>
      <c r="AK12" s="28">
        <f t="shared" si="7"/>
        <v>2</v>
      </c>
      <c r="AM12" s="42"/>
      <c r="AN12" s="42"/>
      <c r="AO12" s="42"/>
      <c r="AP12" s="42"/>
    </row>
    <row r="13" spans="1:42" ht="12.75" customHeight="1">
      <c r="A13" s="39">
        <f t="shared" si="8"/>
      </c>
      <c r="B13" s="23"/>
      <c r="C13" s="37"/>
      <c r="D13" s="37"/>
      <c r="E13" s="37"/>
      <c r="F13" s="37"/>
      <c r="G13" s="37"/>
      <c r="H13" s="37"/>
      <c r="I13" s="37"/>
      <c r="J13" s="37">
        <v>0</v>
      </c>
      <c r="K13" s="37">
        <v>0</v>
      </c>
      <c r="L13" s="37"/>
      <c r="M13" s="37"/>
      <c r="N13" s="37"/>
      <c r="O13" s="37"/>
      <c r="P13" s="37"/>
      <c r="Q13" s="37"/>
      <c r="R13" s="68">
        <f t="shared" si="3"/>
        <v>0</v>
      </c>
      <c r="S13" s="67">
        <f t="shared" si="4"/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5"/>
        <v>0</v>
      </c>
      <c r="AJ13" s="28">
        <f t="shared" si="6"/>
        <v>0</v>
      </c>
      <c r="AK13" s="28">
        <f t="shared" si="7"/>
        <v>2</v>
      </c>
      <c r="AM13" s="42"/>
      <c r="AN13" s="42"/>
      <c r="AO13" s="42"/>
      <c r="AP13" s="42"/>
    </row>
    <row r="14" spans="1:42" ht="12.75" customHeight="1">
      <c r="A14" s="39">
        <f t="shared" si="8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 t="shared" si="4"/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5"/>
        <v>0</v>
      </c>
      <c r="AJ14" s="28">
        <f t="shared" si="6"/>
        <v>0</v>
      </c>
      <c r="AK14" s="28">
        <f t="shared" si="7"/>
        <v>0</v>
      </c>
      <c r="AM14" s="42"/>
      <c r="AN14" s="42"/>
      <c r="AO14" s="42"/>
      <c r="AP14" s="42"/>
    </row>
    <row r="15" spans="1:42" ht="12.75" customHeight="1">
      <c r="A15" s="39">
        <f t="shared" si="8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 t="shared" si="4"/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5"/>
        <v>0</v>
      </c>
      <c r="AJ15" s="28">
        <f t="shared" si="6"/>
        <v>0</v>
      </c>
      <c r="AK15" s="28">
        <f t="shared" si="7"/>
        <v>0</v>
      </c>
      <c r="AM15" s="42"/>
      <c r="AN15" s="42"/>
      <c r="AO15" s="42"/>
      <c r="AP15" s="42"/>
    </row>
    <row r="16" spans="1:42" ht="12.75" customHeight="1">
      <c r="A16" s="39">
        <f t="shared" si="8"/>
      </c>
      <c r="B16" s="23"/>
      <c r="C16" s="37"/>
      <c r="D16" s="37"/>
      <c r="E16" s="37"/>
      <c r="F16" s="37"/>
      <c r="G16" s="37"/>
      <c r="H16" s="37"/>
      <c r="I16" s="37"/>
      <c r="J16" s="37">
        <v>0</v>
      </c>
      <c r="K16" s="37">
        <v>0</v>
      </c>
      <c r="L16" s="37"/>
      <c r="M16" s="37"/>
      <c r="N16" s="37"/>
      <c r="O16" s="37"/>
      <c r="P16" s="37"/>
      <c r="Q16" s="37"/>
      <c r="R16" s="68">
        <f t="shared" si="3"/>
        <v>0</v>
      </c>
      <c r="S16" s="67">
        <f t="shared" si="4"/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5"/>
        <v>0</v>
      </c>
      <c r="AJ16" s="28">
        <f t="shared" si="6"/>
        <v>0</v>
      </c>
      <c r="AK16" s="28">
        <f t="shared" si="7"/>
        <v>2</v>
      </c>
      <c r="AM16" s="42"/>
      <c r="AN16" s="42"/>
      <c r="AO16" s="42"/>
      <c r="AP16" s="42"/>
    </row>
    <row r="17" spans="1:42" ht="12.75" customHeight="1">
      <c r="A17" s="39">
        <f t="shared" si="8"/>
      </c>
      <c r="B17" s="23"/>
      <c r="C17" s="37"/>
      <c r="D17" s="37"/>
      <c r="E17" s="37"/>
      <c r="F17" s="37"/>
      <c r="G17" s="37"/>
      <c r="H17" s="37"/>
      <c r="I17" s="37"/>
      <c r="J17" s="37">
        <v>0</v>
      </c>
      <c r="K17" s="37">
        <v>0</v>
      </c>
      <c r="L17" s="37"/>
      <c r="M17" s="37"/>
      <c r="N17" s="37"/>
      <c r="O17" s="37"/>
      <c r="P17" s="37"/>
      <c r="Q17" s="37"/>
      <c r="R17" s="68">
        <f t="shared" si="3"/>
        <v>0</v>
      </c>
      <c r="S17" s="67">
        <f t="shared" si="4"/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5"/>
        <v>0</v>
      </c>
      <c r="AJ17" s="28">
        <f t="shared" si="6"/>
        <v>0</v>
      </c>
      <c r="AK17" s="28">
        <f t="shared" si="7"/>
        <v>2</v>
      </c>
      <c r="AM17" s="42"/>
      <c r="AN17" s="42"/>
      <c r="AO17" s="42"/>
      <c r="AP17" s="42"/>
    </row>
    <row r="18" spans="1:42" ht="12.75" customHeight="1">
      <c r="A18" s="39">
        <f t="shared" si="8"/>
      </c>
      <c r="B18" s="23"/>
      <c r="C18" s="37"/>
      <c r="D18" s="37"/>
      <c r="E18" s="37"/>
      <c r="F18" s="37"/>
      <c r="G18" s="37"/>
      <c r="H18" s="37"/>
      <c r="I18" s="37"/>
      <c r="J18" s="37">
        <v>0</v>
      </c>
      <c r="K18" s="37">
        <v>0</v>
      </c>
      <c r="L18" s="37"/>
      <c r="M18" s="37"/>
      <c r="N18" s="37"/>
      <c r="O18" s="37"/>
      <c r="P18" s="37"/>
      <c r="Q18" s="37"/>
      <c r="R18" s="68">
        <f t="shared" si="3"/>
        <v>0</v>
      </c>
      <c r="S18" s="67">
        <f t="shared" si="4"/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5"/>
        <v>0</v>
      </c>
      <c r="AJ18" s="28">
        <f t="shared" si="6"/>
        <v>0</v>
      </c>
      <c r="AK18" s="28">
        <f t="shared" si="7"/>
        <v>2</v>
      </c>
      <c r="AM18" s="42"/>
      <c r="AN18" s="42"/>
      <c r="AO18" s="42"/>
      <c r="AP18" s="42"/>
    </row>
    <row r="19" spans="1:37" ht="12.75" customHeight="1">
      <c r="A19" s="39">
        <f t="shared" si="8"/>
      </c>
      <c r="B19" s="23"/>
      <c r="C19" s="37"/>
      <c r="D19" s="37"/>
      <c r="E19" s="37"/>
      <c r="F19" s="37"/>
      <c r="G19" s="37"/>
      <c r="H19" s="37"/>
      <c r="I19" s="37"/>
      <c r="J19" s="37">
        <v>0</v>
      </c>
      <c r="K19" s="37">
        <v>0</v>
      </c>
      <c r="L19" s="37"/>
      <c r="M19" s="37"/>
      <c r="N19" s="37"/>
      <c r="O19" s="37"/>
      <c r="P19" s="37"/>
      <c r="Q19" s="37"/>
      <c r="R19" s="68">
        <f t="shared" si="3"/>
        <v>0</v>
      </c>
      <c r="S19" s="67">
        <f t="shared" si="4"/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5"/>
        <v>0</v>
      </c>
      <c r="AJ19" s="28">
        <f t="shared" si="6"/>
        <v>0</v>
      </c>
      <c r="AK19" s="28">
        <f t="shared" si="7"/>
        <v>2</v>
      </c>
    </row>
    <row r="20" spans="1:37" ht="12.75" customHeight="1">
      <c r="A20" s="39">
        <f t="shared" si="8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7">
        <f t="shared" si="3"/>
        <v>0</v>
      </c>
      <c r="S20" s="67">
        <f t="shared" si="4"/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5"/>
        <v>0</v>
      </c>
      <c r="AJ20" s="28">
        <f t="shared" si="6"/>
        <v>0</v>
      </c>
      <c r="AK20" s="28">
        <f t="shared" si="7"/>
        <v>0</v>
      </c>
    </row>
    <row r="21" spans="1:37" ht="12.75" customHeight="1">
      <c r="A21" s="39">
        <f t="shared" si="8"/>
      </c>
      <c r="B21" s="23"/>
      <c r="C21" s="37"/>
      <c r="D21" s="37"/>
      <c r="E21" s="37"/>
      <c r="F21" s="37"/>
      <c r="G21" s="37"/>
      <c r="H21" s="37"/>
      <c r="I21" s="37"/>
      <c r="J21" s="37">
        <v>0</v>
      </c>
      <c r="K21" s="37">
        <v>0</v>
      </c>
      <c r="L21" s="37"/>
      <c r="M21" s="37"/>
      <c r="N21" s="37"/>
      <c r="O21" s="37"/>
      <c r="P21" s="37"/>
      <c r="Q21" s="37"/>
      <c r="R21" s="68">
        <f t="shared" si="3"/>
        <v>0</v>
      </c>
      <c r="S21" s="67">
        <f t="shared" si="4"/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5"/>
        <v>0</v>
      </c>
      <c r="AJ21" s="28">
        <f t="shared" si="6"/>
        <v>0</v>
      </c>
      <c r="AK21" s="28">
        <f t="shared" si="7"/>
        <v>2</v>
      </c>
    </row>
    <row r="22" spans="1:37" ht="12.75" customHeight="1">
      <c r="A22" s="39">
        <f t="shared" si="8"/>
      </c>
      <c r="B22" s="23"/>
      <c r="C22" s="37"/>
      <c r="D22" s="37"/>
      <c r="E22" s="37"/>
      <c r="F22" s="37"/>
      <c r="G22" s="37"/>
      <c r="H22" s="37"/>
      <c r="I22" s="37"/>
      <c r="J22" s="37">
        <v>0</v>
      </c>
      <c r="K22" s="37">
        <v>0</v>
      </c>
      <c r="L22" s="37"/>
      <c r="M22" s="37"/>
      <c r="N22" s="37"/>
      <c r="O22" s="37"/>
      <c r="P22" s="37"/>
      <c r="Q22" s="37"/>
      <c r="R22" s="67">
        <f t="shared" si="3"/>
        <v>0</v>
      </c>
      <c r="S22" s="67">
        <f t="shared" si="4"/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75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5"/>
        <v>0</v>
      </c>
      <c r="AJ22" s="28">
        <f t="shared" si="6"/>
        <v>0</v>
      </c>
      <c r="AK22" s="28">
        <f t="shared" si="7"/>
        <v>2</v>
      </c>
    </row>
    <row r="23" spans="1:37" ht="12.75" customHeight="1">
      <c r="A23" s="39">
        <f t="shared" si="8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7">
        <f t="shared" si="3"/>
        <v>0</v>
      </c>
      <c r="S23" s="67">
        <f t="shared" si="4"/>
        <v>0</v>
      </c>
      <c r="T23" s="52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75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5"/>
        <v>0</v>
      </c>
      <c r="AJ23" s="28">
        <f t="shared" si="6"/>
        <v>0</v>
      </c>
      <c r="AK23" s="28">
        <f t="shared" si="7"/>
        <v>0</v>
      </c>
    </row>
    <row r="24" spans="1:37" ht="12.75" customHeight="1">
      <c r="A24" s="39">
        <f t="shared" si="8"/>
      </c>
      <c r="B24" s="23"/>
      <c r="C24" s="37"/>
      <c r="D24" s="37"/>
      <c r="E24" s="37"/>
      <c r="F24" s="37"/>
      <c r="G24" s="37"/>
      <c r="H24" s="37"/>
      <c r="I24" s="37"/>
      <c r="J24" s="37">
        <v>0</v>
      </c>
      <c r="K24" s="37">
        <v>0</v>
      </c>
      <c r="L24" s="37"/>
      <c r="M24" s="37"/>
      <c r="N24" s="37"/>
      <c r="O24" s="37"/>
      <c r="P24" s="37"/>
      <c r="Q24" s="37"/>
      <c r="R24" s="68">
        <f t="shared" si="3"/>
        <v>0</v>
      </c>
      <c r="S24" s="67">
        <f t="shared" si="4"/>
        <v>0</v>
      </c>
      <c r="T24" s="52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75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5"/>
        <v>0</v>
      </c>
      <c r="AJ24" s="28">
        <f t="shared" si="6"/>
        <v>0</v>
      </c>
      <c r="AK24" s="28">
        <f t="shared" si="7"/>
        <v>2</v>
      </c>
    </row>
    <row r="25" spans="1:37" ht="12.75" customHeight="1">
      <c r="A25" s="39">
        <f t="shared" si="8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7">
        <f t="shared" si="3"/>
        <v>0</v>
      </c>
      <c r="S25" s="67">
        <f t="shared" si="4"/>
        <v>0</v>
      </c>
      <c r="T25" s="52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75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5"/>
        <v>0</v>
      </c>
      <c r="AJ25" s="28">
        <f t="shared" si="6"/>
        <v>0</v>
      </c>
      <c r="AK25" s="28">
        <f t="shared" si="7"/>
        <v>0</v>
      </c>
    </row>
    <row r="26" spans="1:37" ht="12.75" customHeight="1">
      <c r="A26" s="39">
        <f t="shared" si="8"/>
      </c>
      <c r="B26" s="23"/>
      <c r="C26" s="37"/>
      <c r="D26" s="37"/>
      <c r="E26" s="37"/>
      <c r="F26" s="37"/>
      <c r="G26" s="37"/>
      <c r="H26" s="37"/>
      <c r="I26" s="37"/>
      <c r="J26" s="37">
        <v>0</v>
      </c>
      <c r="K26" s="37">
        <v>0</v>
      </c>
      <c r="L26" s="37"/>
      <c r="M26" s="37"/>
      <c r="N26" s="37"/>
      <c r="O26" s="37"/>
      <c r="P26" s="37"/>
      <c r="Q26" s="37"/>
      <c r="R26" s="68">
        <f t="shared" si="3"/>
        <v>0</v>
      </c>
      <c r="S26" s="67">
        <f t="shared" si="4"/>
        <v>0</v>
      </c>
      <c r="T26" s="52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75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5"/>
        <v>0</v>
      </c>
      <c r="AJ26" s="28">
        <f t="shared" si="6"/>
        <v>0</v>
      </c>
      <c r="AK26" s="28">
        <f t="shared" si="7"/>
        <v>2</v>
      </c>
    </row>
    <row r="27" spans="1:37" ht="12.75" customHeight="1">
      <c r="A27" s="39">
        <f t="shared" si="8"/>
      </c>
      <c r="B27" s="23"/>
      <c r="C27" s="37"/>
      <c r="D27" s="37"/>
      <c r="E27" s="37"/>
      <c r="F27" s="37"/>
      <c r="G27" s="37"/>
      <c r="H27" s="37"/>
      <c r="I27" s="37"/>
      <c r="J27" s="37">
        <v>0</v>
      </c>
      <c r="K27" s="37">
        <v>0</v>
      </c>
      <c r="L27" s="37"/>
      <c r="M27" s="37"/>
      <c r="N27" s="37"/>
      <c r="O27" s="37"/>
      <c r="P27" s="37"/>
      <c r="Q27" s="37"/>
      <c r="R27" s="68">
        <f t="shared" si="3"/>
        <v>0</v>
      </c>
      <c r="S27" s="67">
        <f t="shared" si="4"/>
        <v>0</v>
      </c>
      <c r="T27" s="52">
        <f>VLOOKUP(C27,Bodování!$A$2:$B$67,2)</f>
        <v>0</v>
      </c>
      <c r="U27" s="52">
        <f>VLOOKUP(D27,Bodování!$A$2:$B$67,2)</f>
        <v>0</v>
      </c>
      <c r="V27" s="52">
        <f>VLOOKUP(E27,Bodování!$A$2:$B$67,2)</f>
        <v>0</v>
      </c>
      <c r="W27" s="52">
        <f>VLOOKUP(F27,Bodování!$A$2:$B$67,2)</f>
        <v>0</v>
      </c>
      <c r="X27" s="52">
        <f>VLOOKUP(G27,Bodování!$A$2:$B$67,2)</f>
        <v>0</v>
      </c>
      <c r="Y27" s="52">
        <f>VLOOKUP(H27,Bodování!$A$2:$B$67,2)</f>
        <v>0</v>
      </c>
      <c r="Z27" s="52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5"/>
        <v>0</v>
      </c>
      <c r="AJ27" s="12">
        <f t="shared" si="6"/>
        <v>0</v>
      </c>
      <c r="AK27" s="55">
        <f t="shared" si="7"/>
        <v>2</v>
      </c>
    </row>
    <row r="28" spans="1:37" ht="12.75" customHeight="1">
      <c r="A28" s="39">
        <f t="shared" si="8"/>
      </c>
      <c r="B28" s="23"/>
      <c r="C28" s="37"/>
      <c r="D28" s="37"/>
      <c r="E28" s="37"/>
      <c r="F28" s="37"/>
      <c r="G28" s="37"/>
      <c r="H28" s="37"/>
      <c r="I28" s="37"/>
      <c r="J28" s="37">
        <v>0</v>
      </c>
      <c r="K28" s="37">
        <v>0</v>
      </c>
      <c r="L28" s="37"/>
      <c r="M28" s="37"/>
      <c r="N28" s="37"/>
      <c r="O28" s="37"/>
      <c r="P28" s="37"/>
      <c r="Q28" s="37"/>
      <c r="R28" s="68">
        <f t="shared" si="3"/>
        <v>0</v>
      </c>
      <c r="S28" s="67">
        <f t="shared" si="4"/>
        <v>0</v>
      </c>
      <c r="T28" s="52">
        <f>VLOOKUP(C28,Bodování!$A$2:$B$67,2)</f>
        <v>0</v>
      </c>
      <c r="U28" s="52">
        <f>VLOOKUP(D28,Bodování!$A$2:$B$67,2)</f>
        <v>0</v>
      </c>
      <c r="V28" s="52">
        <f>VLOOKUP(E28,Bodování!$A$2:$B$67,2)</f>
        <v>0</v>
      </c>
      <c r="W28" s="52">
        <f>VLOOKUP(F28,Bodování!$A$2:$B$67,2)</f>
        <v>0</v>
      </c>
      <c r="X28" s="52">
        <f>VLOOKUP(G28,Bodování!$A$2:$B$67,2)</f>
        <v>0</v>
      </c>
      <c r="Y28" s="52">
        <f>VLOOKUP(H28,Bodování!$A$2:$B$67,2)</f>
        <v>0</v>
      </c>
      <c r="Z28" s="52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5"/>
        <v>0</v>
      </c>
      <c r="AJ28" s="12">
        <f t="shared" si="6"/>
        <v>0</v>
      </c>
      <c r="AK28" s="55">
        <f t="shared" si="7"/>
        <v>2</v>
      </c>
    </row>
    <row r="29" spans="1:40" ht="12.75" customHeight="1">
      <c r="A29" s="35">
        <f t="shared" si="8"/>
      </c>
      <c r="B29" s="25"/>
      <c r="C29" s="36"/>
      <c r="D29" s="36"/>
      <c r="E29" s="36"/>
      <c r="F29" s="36"/>
      <c r="G29" s="36"/>
      <c r="H29" s="36"/>
      <c r="I29" s="36"/>
      <c r="J29" s="36">
        <v>0</v>
      </c>
      <c r="K29" s="36">
        <v>0</v>
      </c>
      <c r="L29" s="36"/>
      <c r="M29" s="36"/>
      <c r="N29" s="36"/>
      <c r="O29" s="36"/>
      <c r="P29" s="36"/>
      <c r="Q29" s="36"/>
      <c r="R29" s="73">
        <f t="shared" si="3"/>
        <v>0</v>
      </c>
      <c r="S29" s="67">
        <f t="shared" si="4"/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5"/>
        <v>0</v>
      </c>
      <c r="AJ29" s="12">
        <f t="shared" si="6"/>
        <v>0</v>
      </c>
      <c r="AK29" s="55">
        <f t="shared" si="7"/>
        <v>2</v>
      </c>
      <c r="AM29" s="60"/>
      <c r="AN29" s="60"/>
    </row>
    <row r="30" spans="1:37" ht="12.75" customHeight="1">
      <c r="A30" s="35">
        <f t="shared" si="8"/>
      </c>
      <c r="B30" s="25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3">
        <f t="shared" si="3"/>
        <v>0</v>
      </c>
      <c r="S30" s="67">
        <f t="shared" si="4"/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5"/>
        <v>0</v>
      </c>
      <c r="AJ30" s="12">
        <f t="shared" si="6"/>
        <v>0</v>
      </c>
      <c r="AK30" s="55">
        <f t="shared" si="7"/>
        <v>0</v>
      </c>
    </row>
    <row r="31" spans="1:37" ht="12.75" customHeight="1">
      <c r="A31" s="35">
        <f t="shared" si="8"/>
      </c>
      <c r="B31" s="25"/>
      <c r="C31" s="71"/>
      <c r="D31" s="71"/>
      <c r="E31" s="71"/>
      <c r="F31" s="71"/>
      <c r="G31" s="71"/>
      <c r="H31" s="71"/>
      <c r="I31" s="71"/>
      <c r="J31" s="71">
        <v>0</v>
      </c>
      <c r="K31" s="71">
        <v>0</v>
      </c>
      <c r="L31" s="71"/>
      <c r="M31" s="71"/>
      <c r="N31" s="71"/>
      <c r="O31" s="71"/>
      <c r="P31" s="71"/>
      <c r="Q31" s="71"/>
      <c r="R31" s="73">
        <f t="shared" si="3"/>
        <v>0</v>
      </c>
      <c r="S31" s="67">
        <f t="shared" si="4"/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5"/>
        <v>0</v>
      </c>
      <c r="AJ31" s="12">
        <f t="shared" si="6"/>
        <v>0</v>
      </c>
      <c r="AK31" s="55">
        <f t="shared" si="7"/>
        <v>2</v>
      </c>
    </row>
    <row r="32" spans="1:37" ht="12.75" customHeight="1">
      <c r="A32" s="35">
        <f t="shared" si="8"/>
      </c>
      <c r="B32" s="25"/>
      <c r="C32" s="36"/>
      <c r="D32" s="36"/>
      <c r="E32" s="36"/>
      <c r="F32" s="36"/>
      <c r="G32" s="36"/>
      <c r="H32" s="36"/>
      <c r="I32" s="36"/>
      <c r="J32" s="36">
        <v>0</v>
      </c>
      <c r="K32" s="36">
        <v>0</v>
      </c>
      <c r="L32" s="36"/>
      <c r="M32" s="36"/>
      <c r="N32" s="36"/>
      <c r="O32" s="36"/>
      <c r="P32" s="36"/>
      <c r="Q32" s="36"/>
      <c r="R32" s="73">
        <f t="shared" si="3"/>
        <v>0</v>
      </c>
      <c r="S32" s="67">
        <f t="shared" si="4"/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5"/>
        <v>0</v>
      </c>
      <c r="AJ32" s="12">
        <f t="shared" si="6"/>
        <v>0</v>
      </c>
      <c r="AK32" s="55">
        <f t="shared" si="7"/>
        <v>2</v>
      </c>
    </row>
    <row r="33" spans="1:37" ht="12.75" customHeight="1">
      <c r="A33" s="35">
        <f t="shared" si="8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5"/>
        <v>0</v>
      </c>
      <c r="AJ33" s="12">
        <f t="shared" si="6"/>
        <v>0</v>
      </c>
      <c r="AK33" s="55">
        <f t="shared" si="7"/>
        <v>0</v>
      </c>
    </row>
    <row r="34" spans="1:37" ht="12.75" customHeight="1">
      <c r="A34" s="35">
        <f t="shared" si="8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5"/>
        <v>0</v>
      </c>
      <c r="AJ34" s="12">
        <f t="shared" si="6"/>
        <v>0</v>
      </c>
      <c r="AK34" s="55">
        <f t="shared" si="7"/>
        <v>0</v>
      </c>
    </row>
    <row r="35" spans="1:37" ht="12.75" customHeight="1">
      <c r="A35" s="35">
        <f t="shared" si="8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5"/>
        <v>0</v>
      </c>
      <c r="AJ35" s="12">
        <f t="shared" si="6"/>
        <v>0</v>
      </c>
      <c r="AK35" s="55">
        <f t="shared" si="7"/>
        <v>0</v>
      </c>
    </row>
    <row r="36" spans="1:37" ht="12.75" customHeight="1">
      <c r="A36" s="35">
        <f t="shared" si="8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5"/>
        <v>0</v>
      </c>
      <c r="AJ36" s="12">
        <f t="shared" si="6"/>
        <v>0</v>
      </c>
      <c r="AK36" s="55">
        <f t="shared" si="7"/>
        <v>0</v>
      </c>
    </row>
    <row r="37" spans="1:37" ht="12.75" customHeight="1">
      <c r="A37" s="35">
        <f t="shared" si="8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5"/>
        <v>0</v>
      </c>
      <c r="AJ37" s="12">
        <f t="shared" si="6"/>
        <v>0</v>
      </c>
      <c r="AK37" s="55">
        <f t="shared" si="7"/>
        <v>0</v>
      </c>
    </row>
    <row r="38" spans="1:37" ht="12.75" customHeight="1">
      <c r="A38" s="35">
        <f t="shared" si="8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9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10" ref="AI38:AI69">MINA(C38:Q38)</f>
        <v>0</v>
      </c>
      <c r="AJ38" s="12">
        <f aca="true" t="shared" si="11" ref="AJ38:AJ69">MAX(C38:Q38)</f>
        <v>0</v>
      </c>
      <c r="AK38" s="55">
        <f aca="true" t="shared" si="12" ref="AK38:AK69">COUNT(C38:Q38)</f>
        <v>0</v>
      </c>
    </row>
    <row r="39" spans="1:37" ht="12.75" customHeight="1">
      <c r="A39" s="35">
        <f t="shared" si="8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9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10"/>
        <v>0</v>
      </c>
      <c r="AJ39" s="12">
        <f t="shared" si="11"/>
        <v>0</v>
      </c>
      <c r="AK39" s="55">
        <f t="shared" si="12"/>
        <v>0</v>
      </c>
    </row>
    <row r="40" spans="1:37" ht="12.75" customHeight="1">
      <c r="A40" s="35">
        <f t="shared" si="8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9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10"/>
        <v>0</v>
      </c>
      <c r="AJ40" s="12">
        <f t="shared" si="11"/>
        <v>0</v>
      </c>
      <c r="AK40" s="55">
        <f t="shared" si="12"/>
        <v>0</v>
      </c>
    </row>
    <row r="41" spans="1:37" ht="12.75" customHeight="1">
      <c r="A41" s="35">
        <f t="shared" si="8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9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10"/>
        <v>0</v>
      </c>
      <c r="AJ41" s="12">
        <f t="shared" si="11"/>
        <v>0</v>
      </c>
      <c r="AK41" s="55">
        <f t="shared" si="12"/>
        <v>0</v>
      </c>
    </row>
    <row r="42" spans="1:37" ht="12.75" customHeight="1">
      <c r="A42" s="35">
        <f t="shared" si="8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9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10"/>
        <v>0</v>
      </c>
      <c r="AJ42" s="12">
        <f t="shared" si="11"/>
        <v>0</v>
      </c>
      <c r="AK42" s="55">
        <f t="shared" si="12"/>
        <v>0</v>
      </c>
    </row>
    <row r="43" spans="1:37" ht="12.75" customHeight="1">
      <c r="A43" s="35">
        <f t="shared" si="8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9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10"/>
        <v>0</v>
      </c>
      <c r="AJ43" s="12">
        <f t="shared" si="11"/>
        <v>0</v>
      </c>
      <c r="AK43" s="55">
        <f t="shared" si="12"/>
        <v>0</v>
      </c>
    </row>
    <row r="44" spans="1:37" ht="12.75" customHeight="1">
      <c r="A44" s="35">
        <f t="shared" si="8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9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10"/>
        <v>0</v>
      </c>
      <c r="AJ44" s="12">
        <f t="shared" si="11"/>
        <v>0</v>
      </c>
      <c r="AK44" s="55">
        <f t="shared" si="12"/>
        <v>0</v>
      </c>
    </row>
    <row r="45" spans="1:37" ht="12.75" customHeight="1">
      <c r="A45" s="35">
        <f t="shared" si="8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9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10"/>
        <v>0</v>
      </c>
      <c r="AJ45" s="12">
        <f t="shared" si="11"/>
        <v>0</v>
      </c>
      <c r="AK45" s="55">
        <f t="shared" si="12"/>
        <v>0</v>
      </c>
    </row>
    <row r="46" spans="1:37" ht="12.75" customHeight="1">
      <c r="A46" s="35">
        <f t="shared" si="8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9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10"/>
        <v>0</v>
      </c>
      <c r="AJ46" s="12">
        <f t="shared" si="11"/>
        <v>0</v>
      </c>
      <c r="AK46" s="55">
        <f t="shared" si="12"/>
        <v>0</v>
      </c>
    </row>
    <row r="47" spans="1:37" ht="12.75" customHeight="1">
      <c r="A47" s="35">
        <f t="shared" si="8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9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10"/>
        <v>0</v>
      </c>
      <c r="AJ47" s="12">
        <f t="shared" si="11"/>
        <v>0</v>
      </c>
      <c r="AK47" s="55">
        <f t="shared" si="12"/>
        <v>0</v>
      </c>
    </row>
    <row r="48" spans="1:37" ht="12.75" customHeight="1">
      <c r="A48" s="35">
        <f t="shared" si="8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9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10"/>
        <v>0</v>
      </c>
      <c r="AJ48" s="12">
        <f t="shared" si="11"/>
        <v>0</v>
      </c>
      <c r="AK48" s="55">
        <f t="shared" si="12"/>
        <v>0</v>
      </c>
    </row>
    <row r="49" spans="1:37" ht="12.75" customHeight="1">
      <c r="A49" s="35">
        <f t="shared" si="8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9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10"/>
        <v>0</v>
      </c>
      <c r="AJ49" s="12">
        <f t="shared" si="11"/>
        <v>0</v>
      </c>
      <c r="AK49" s="55">
        <f t="shared" si="12"/>
        <v>0</v>
      </c>
    </row>
    <row r="50" spans="1:37" ht="12.75" customHeight="1">
      <c r="A50" s="35">
        <f t="shared" si="8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9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10"/>
        <v>0</v>
      </c>
      <c r="AJ50" s="12">
        <f t="shared" si="11"/>
        <v>0</v>
      </c>
      <c r="AK50" s="55">
        <f t="shared" si="12"/>
        <v>0</v>
      </c>
    </row>
    <row r="51" spans="1:37" ht="12.75" customHeight="1">
      <c r="A51" s="35">
        <f t="shared" si="8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9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10"/>
        <v>0</v>
      </c>
      <c r="AJ51" s="12">
        <f t="shared" si="11"/>
        <v>0</v>
      </c>
      <c r="AK51" s="55">
        <f t="shared" si="12"/>
        <v>0</v>
      </c>
    </row>
    <row r="52" spans="1:37" ht="12.75" customHeight="1">
      <c r="A52" s="35">
        <f t="shared" si="8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9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10"/>
        <v>0</v>
      </c>
      <c r="AJ52" s="12">
        <f t="shared" si="11"/>
        <v>0</v>
      </c>
      <c r="AK52" s="55">
        <f t="shared" si="12"/>
        <v>0</v>
      </c>
    </row>
    <row r="53" spans="1:37" ht="12.75" customHeight="1">
      <c r="A53" s="35">
        <f t="shared" si="8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9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10"/>
        <v>0</v>
      </c>
      <c r="AJ53" s="12">
        <f t="shared" si="11"/>
        <v>0</v>
      </c>
      <c r="AK53" s="55">
        <f t="shared" si="12"/>
        <v>0</v>
      </c>
    </row>
    <row r="54" spans="1:37" ht="12.75" customHeight="1">
      <c r="A54" s="35">
        <f t="shared" si="8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9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10"/>
        <v>0</v>
      </c>
      <c r="AJ54" s="12">
        <f t="shared" si="11"/>
        <v>0</v>
      </c>
      <c r="AK54" s="55">
        <f t="shared" si="12"/>
        <v>0</v>
      </c>
    </row>
    <row r="55" spans="1:37" ht="12.75" customHeight="1">
      <c r="A55" s="35">
        <f t="shared" si="8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9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10"/>
        <v>0</v>
      </c>
      <c r="AJ55" s="12">
        <f t="shared" si="11"/>
        <v>0</v>
      </c>
      <c r="AK55" s="55">
        <f t="shared" si="12"/>
        <v>0</v>
      </c>
    </row>
    <row r="56" spans="1:37" ht="12.75" customHeight="1">
      <c r="A56" s="35">
        <f t="shared" si="8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9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10"/>
        <v>0</v>
      </c>
      <c r="AJ56" s="12">
        <f t="shared" si="11"/>
        <v>0</v>
      </c>
      <c r="AK56" s="55">
        <f t="shared" si="12"/>
        <v>0</v>
      </c>
    </row>
    <row r="57" spans="1:37" ht="12.75" customHeight="1">
      <c r="A57" s="35">
        <f t="shared" si="8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9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10"/>
        <v>0</v>
      </c>
      <c r="AJ57" s="12">
        <f t="shared" si="11"/>
        <v>0</v>
      </c>
      <c r="AK57" s="55">
        <f t="shared" si="12"/>
        <v>0</v>
      </c>
    </row>
    <row r="58" spans="1:37" ht="12.75" customHeight="1">
      <c r="A58" s="35">
        <f t="shared" si="8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9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10"/>
        <v>0</v>
      </c>
      <c r="AJ58" s="12">
        <f t="shared" si="11"/>
        <v>0</v>
      </c>
      <c r="AK58" s="55">
        <f t="shared" si="12"/>
        <v>0</v>
      </c>
    </row>
    <row r="59" spans="1:37" ht="12.75" customHeight="1">
      <c r="A59" s="35">
        <f t="shared" si="8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9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10"/>
        <v>0</v>
      </c>
      <c r="AJ59" s="12">
        <f t="shared" si="11"/>
        <v>0</v>
      </c>
      <c r="AK59" s="55">
        <f t="shared" si="12"/>
        <v>0</v>
      </c>
    </row>
    <row r="60" spans="1:37" ht="12.75" customHeight="1">
      <c r="A60" s="35">
        <f t="shared" si="8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9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10"/>
        <v>0</v>
      </c>
      <c r="AJ60" s="12">
        <f t="shared" si="11"/>
        <v>0</v>
      </c>
      <c r="AK60" s="55">
        <f t="shared" si="12"/>
        <v>0</v>
      </c>
    </row>
    <row r="61" spans="1:37" ht="12.75" customHeight="1">
      <c r="A61" s="35">
        <f t="shared" si="8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9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10"/>
        <v>0</v>
      </c>
      <c r="AJ61" s="12">
        <f t="shared" si="11"/>
        <v>0</v>
      </c>
      <c r="AK61" s="55">
        <f t="shared" si="12"/>
        <v>0</v>
      </c>
    </row>
    <row r="62" spans="1:37" ht="12.75" customHeight="1">
      <c r="A62" s="35">
        <f t="shared" si="8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9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10"/>
        <v>0</v>
      </c>
      <c r="AJ62" s="12">
        <f t="shared" si="11"/>
        <v>0</v>
      </c>
      <c r="AK62" s="55">
        <f t="shared" si="12"/>
        <v>0</v>
      </c>
    </row>
    <row r="63" spans="1:37" ht="12.75" customHeight="1">
      <c r="A63" s="35">
        <f t="shared" si="8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9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10"/>
        <v>0</v>
      </c>
      <c r="AJ63" s="12">
        <f t="shared" si="11"/>
        <v>0</v>
      </c>
      <c r="AK63" s="55">
        <f t="shared" si="12"/>
        <v>0</v>
      </c>
    </row>
    <row r="64" spans="1:37" ht="12.75" customHeight="1">
      <c r="A64" s="35">
        <f t="shared" si="8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9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10"/>
        <v>0</v>
      </c>
      <c r="AJ64" s="12">
        <f t="shared" si="11"/>
        <v>0</v>
      </c>
      <c r="AK64" s="55">
        <f t="shared" si="12"/>
        <v>0</v>
      </c>
    </row>
    <row r="65" spans="1:37" ht="12.75" customHeight="1">
      <c r="A65" s="35">
        <f t="shared" si="8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9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10"/>
        <v>0</v>
      </c>
      <c r="AJ65" s="12">
        <f t="shared" si="11"/>
        <v>0</v>
      </c>
      <c r="AK65" s="55">
        <f t="shared" si="12"/>
        <v>0</v>
      </c>
    </row>
    <row r="66" spans="1:37" ht="12.75" customHeight="1">
      <c r="A66" s="35">
        <f t="shared" si="8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9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10"/>
        <v>0</v>
      </c>
      <c r="AJ66" s="12">
        <f t="shared" si="11"/>
        <v>0</v>
      </c>
      <c r="AK66" s="55">
        <f t="shared" si="12"/>
        <v>0</v>
      </c>
    </row>
    <row r="67" spans="1:37" ht="12.75" customHeight="1">
      <c r="A67" s="35">
        <f t="shared" si="8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9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10"/>
        <v>0</v>
      </c>
      <c r="AJ67" s="12">
        <f t="shared" si="11"/>
        <v>0</v>
      </c>
      <c r="AK67" s="55">
        <f t="shared" si="12"/>
        <v>0</v>
      </c>
    </row>
    <row r="68" spans="1:37" ht="12.75" customHeight="1">
      <c r="A68" s="35">
        <f t="shared" si="8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9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10"/>
        <v>0</v>
      </c>
      <c r="AJ68" s="12">
        <f t="shared" si="11"/>
        <v>0</v>
      </c>
      <c r="AK68" s="55">
        <f t="shared" si="12"/>
        <v>0</v>
      </c>
    </row>
    <row r="69" spans="1:37" ht="12.75" customHeight="1">
      <c r="A69" s="40">
        <f t="shared" si="8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9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10"/>
        <v>0</v>
      </c>
      <c r="AJ69" s="13">
        <f t="shared" si="11"/>
        <v>0</v>
      </c>
      <c r="AK69" s="56">
        <f t="shared" si="12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09" stopIfTrue="1">
      <formula>(RANK($S6,$S$6:$S$69)&lt;=3)</formula>
    </cfRule>
  </conditionalFormatting>
  <conditionalFormatting sqref="T27:AK69">
    <cfRule type="expression" priority="12" dxfId="110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111" stopIfTrue="1">
      <formula>MODE(AN6:AN69)&gt;=0</formula>
    </cfRule>
  </conditionalFormatting>
  <conditionalFormatting sqref="A27:I69 J28:J69 K27:Q69">
    <cfRule type="expression" priority="7" dxfId="112" stopIfTrue="1">
      <formula>AND((RANK($S27,$S$6:$S$69)&lt;=3),(RANK($S27,$S$6:$S$69)&gt;=1))</formula>
    </cfRule>
    <cfRule type="expression" priority="8" dxfId="110" stopIfTrue="1">
      <formula>($B25)&lt;&gt;""</formula>
    </cfRule>
    <cfRule type="expression" priority="9" dxfId="0" stopIfTrue="1">
      <formula>($B25)=""</formula>
    </cfRule>
  </conditionalFormatting>
  <conditionalFormatting sqref="S33:S69">
    <cfRule type="expression" priority="4" dxfId="113" stopIfTrue="1">
      <formula>AND((RANK($S33,$S$6:$S$69)&lt;=3),(RANK($S33,$S$6:$S$69)&gt;=1))</formula>
    </cfRule>
    <cfRule type="expression" priority="5" dxfId="114" stopIfTrue="1">
      <formula>($B31)&lt;&gt;""</formula>
    </cfRule>
    <cfRule type="expression" priority="6" dxfId="115" stopIfTrue="1">
      <formula>($B31)=""</formula>
    </cfRule>
  </conditionalFormatting>
  <conditionalFormatting sqref="J27">
    <cfRule type="expression" priority="1" dxfId="112">
      <formula>AND((RANK($S27,$S$6:$S$69)&lt;=3),(RANK($S27,$S$6:$S$69)&gt;=1))</formula>
    </cfRule>
    <cfRule type="expression" priority="2" dxfId="110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31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A2" sqref="A2:P32"/>
    </sheetView>
  </sheetViews>
  <sheetFormatPr defaultColWidth="9.00390625" defaultRowHeight="12.75"/>
  <cols>
    <col min="4" max="4" width="38.875" style="0" customWidth="1"/>
  </cols>
  <sheetData>
    <row r="1" ht="13.5" thickBot="1"/>
    <row r="2" spans="1:16" ht="23.25" thickBot="1">
      <c r="A2" s="152" t="s">
        <v>31</v>
      </c>
      <c r="B2" s="153"/>
      <c r="C2" s="153">
        <v>76</v>
      </c>
      <c r="D2" s="153" t="s">
        <v>32</v>
      </c>
      <c r="E2" s="154">
        <v>1</v>
      </c>
      <c r="F2" s="153" t="s">
        <v>33</v>
      </c>
      <c r="G2" s="153" t="s">
        <v>34</v>
      </c>
      <c r="H2" s="153"/>
      <c r="I2" s="153"/>
      <c r="J2" s="153"/>
      <c r="K2" s="153"/>
      <c r="L2" s="153"/>
      <c r="M2" s="155" t="s">
        <v>35</v>
      </c>
      <c r="N2" s="156"/>
      <c r="O2" s="156"/>
      <c r="P2" s="157"/>
    </row>
    <row r="3" spans="1:16" ht="23.25" thickBot="1">
      <c r="A3" s="158">
        <v>2</v>
      </c>
      <c r="B3" s="149">
        <v>46</v>
      </c>
      <c r="C3" s="149" t="s">
        <v>36</v>
      </c>
      <c r="D3" s="149" t="s">
        <v>37</v>
      </c>
      <c r="E3" s="149"/>
      <c r="F3" s="149">
        <v>71</v>
      </c>
      <c r="G3" s="149" t="s">
        <v>38</v>
      </c>
      <c r="H3" s="150">
        <v>1</v>
      </c>
      <c r="I3" s="149" t="s">
        <v>33</v>
      </c>
      <c r="J3" s="149" t="s">
        <v>39</v>
      </c>
      <c r="K3" s="149"/>
      <c r="L3" s="149"/>
      <c r="M3" s="149"/>
      <c r="N3" s="149"/>
      <c r="O3" s="149"/>
      <c r="P3" s="151" t="s">
        <v>35</v>
      </c>
    </row>
    <row r="4" spans="1:16" ht="23.25" thickBot="1">
      <c r="A4" s="159">
        <v>3</v>
      </c>
      <c r="B4" s="146">
        <v>28</v>
      </c>
      <c r="C4" s="146" t="s">
        <v>36</v>
      </c>
      <c r="D4" s="146" t="s">
        <v>40</v>
      </c>
      <c r="E4" s="146"/>
      <c r="F4" s="146">
        <v>69</v>
      </c>
      <c r="G4" s="146" t="s">
        <v>41</v>
      </c>
      <c r="H4" s="147">
        <v>1</v>
      </c>
      <c r="I4" s="146" t="s">
        <v>33</v>
      </c>
      <c r="J4" s="146" t="s">
        <v>34</v>
      </c>
      <c r="K4" s="146"/>
      <c r="L4" s="146"/>
      <c r="M4" s="146"/>
      <c r="N4" s="146"/>
      <c r="O4" s="146"/>
      <c r="P4" s="148" t="s">
        <v>35</v>
      </c>
    </row>
    <row r="5" spans="1:16" ht="23.25" thickBot="1">
      <c r="A5" s="158">
        <v>4</v>
      </c>
      <c r="B5" s="149">
        <v>3</v>
      </c>
      <c r="C5" s="149" t="s">
        <v>36</v>
      </c>
      <c r="D5" s="149" t="s">
        <v>42</v>
      </c>
      <c r="E5" s="149"/>
      <c r="F5" s="149">
        <v>68</v>
      </c>
      <c r="G5" s="149" t="s">
        <v>43</v>
      </c>
      <c r="H5" s="150">
        <v>1</v>
      </c>
      <c r="I5" s="149" t="s">
        <v>33</v>
      </c>
      <c r="J5" s="149" t="s">
        <v>39</v>
      </c>
      <c r="K5" s="149"/>
      <c r="L5" s="149"/>
      <c r="M5" s="149"/>
      <c r="N5" s="149"/>
      <c r="O5" s="149"/>
      <c r="P5" s="151" t="s">
        <v>35</v>
      </c>
    </row>
    <row r="6" spans="1:16" ht="23.25" thickBot="1">
      <c r="A6" s="159">
        <v>5</v>
      </c>
      <c r="B6" s="146">
        <v>4</v>
      </c>
      <c r="C6" s="146" t="s">
        <v>36</v>
      </c>
      <c r="D6" s="146" t="s">
        <v>44</v>
      </c>
      <c r="E6" s="146"/>
      <c r="F6" s="146">
        <v>66</v>
      </c>
      <c r="G6" s="146" t="s">
        <v>45</v>
      </c>
      <c r="H6" s="147">
        <v>1</v>
      </c>
      <c r="I6" s="146" t="s">
        <v>33</v>
      </c>
      <c r="J6" s="146" t="s">
        <v>46</v>
      </c>
      <c r="K6" s="146"/>
      <c r="L6" s="146"/>
      <c r="M6" s="146"/>
      <c r="N6" s="146"/>
      <c r="O6" s="146"/>
      <c r="P6" s="148" t="s">
        <v>35</v>
      </c>
    </row>
    <row r="7" spans="1:16" ht="23.25" thickBot="1">
      <c r="A7" s="158">
        <v>6</v>
      </c>
      <c r="B7" s="149">
        <v>44</v>
      </c>
      <c r="C7" s="149" t="s">
        <v>36</v>
      </c>
      <c r="D7" s="149" t="s">
        <v>47</v>
      </c>
      <c r="E7" s="149"/>
      <c r="F7" s="149">
        <v>66</v>
      </c>
      <c r="G7" s="149" t="s">
        <v>48</v>
      </c>
      <c r="H7" s="150">
        <v>1</v>
      </c>
      <c r="I7" s="149" t="s">
        <v>33</v>
      </c>
      <c r="J7" s="149" t="s">
        <v>39</v>
      </c>
      <c r="K7" s="149"/>
      <c r="L7" s="149"/>
      <c r="M7" s="149"/>
      <c r="N7" s="149"/>
      <c r="O7" s="149"/>
      <c r="P7" s="151" t="s">
        <v>35</v>
      </c>
    </row>
    <row r="8" spans="1:16" ht="23.25" thickBot="1">
      <c r="A8" s="159">
        <v>7</v>
      </c>
      <c r="B8" s="146">
        <v>1</v>
      </c>
      <c r="C8" s="146" t="s">
        <v>36</v>
      </c>
      <c r="D8" s="146" t="s">
        <v>49</v>
      </c>
      <c r="E8" s="146"/>
      <c r="F8" s="146">
        <v>65</v>
      </c>
      <c r="G8" s="146" t="s">
        <v>50</v>
      </c>
      <c r="H8" s="147">
        <v>1</v>
      </c>
      <c r="I8" s="146" t="s">
        <v>33</v>
      </c>
      <c r="J8" s="146" t="s">
        <v>39</v>
      </c>
      <c r="K8" s="146"/>
      <c r="L8" s="146"/>
      <c r="M8" s="146"/>
      <c r="N8" s="146"/>
      <c r="O8" s="146"/>
      <c r="P8" s="148" t="s">
        <v>35</v>
      </c>
    </row>
    <row r="9" spans="1:16" ht="23.25" thickBot="1">
      <c r="A9" s="158">
        <v>8</v>
      </c>
      <c r="B9" s="149">
        <v>30</v>
      </c>
      <c r="C9" s="149" t="s">
        <v>36</v>
      </c>
      <c r="D9" s="149" t="s">
        <v>51</v>
      </c>
      <c r="E9" s="149"/>
      <c r="F9" s="149">
        <v>62</v>
      </c>
      <c r="G9" s="149" t="s">
        <v>52</v>
      </c>
      <c r="H9" s="150">
        <v>1</v>
      </c>
      <c r="I9" s="149" t="s">
        <v>33</v>
      </c>
      <c r="J9" s="149" t="s">
        <v>34</v>
      </c>
      <c r="K9" s="149"/>
      <c r="L9" s="149"/>
      <c r="M9" s="149"/>
      <c r="N9" s="149"/>
      <c r="O9" s="149"/>
      <c r="P9" s="151" t="s">
        <v>35</v>
      </c>
    </row>
    <row r="10" spans="1:16" ht="23.25" thickBot="1">
      <c r="A10" s="159">
        <v>9</v>
      </c>
      <c r="B10" s="146">
        <v>25</v>
      </c>
      <c r="C10" s="146" t="s">
        <v>36</v>
      </c>
      <c r="D10" s="146" t="s">
        <v>53</v>
      </c>
      <c r="E10" s="146"/>
      <c r="F10" s="146">
        <v>61</v>
      </c>
      <c r="G10" s="146" t="s">
        <v>54</v>
      </c>
      <c r="H10" s="147">
        <v>1</v>
      </c>
      <c r="I10" s="146" t="s">
        <v>33</v>
      </c>
      <c r="J10" s="146" t="s">
        <v>39</v>
      </c>
      <c r="K10" s="146"/>
      <c r="L10" s="146"/>
      <c r="M10" s="146"/>
      <c r="N10" s="146"/>
      <c r="O10" s="146"/>
      <c r="P10" s="148" t="s">
        <v>35</v>
      </c>
    </row>
    <row r="11" spans="1:16" ht="23.25" thickBot="1">
      <c r="A11" s="158">
        <v>10</v>
      </c>
      <c r="B11" s="149">
        <v>95</v>
      </c>
      <c r="C11" s="149" t="s">
        <v>36</v>
      </c>
      <c r="D11" s="149" t="s">
        <v>55</v>
      </c>
      <c r="E11" s="149"/>
      <c r="F11" s="149">
        <v>45</v>
      </c>
      <c r="G11" s="149" t="s">
        <v>56</v>
      </c>
      <c r="H11" s="150">
        <v>1</v>
      </c>
      <c r="I11" s="149" t="s">
        <v>33</v>
      </c>
      <c r="J11" s="149" t="s">
        <v>39</v>
      </c>
      <c r="K11" s="149"/>
      <c r="L11" s="149"/>
      <c r="M11" s="149"/>
      <c r="N11" s="149"/>
      <c r="O11" s="149"/>
      <c r="P11" s="151" t="s">
        <v>35</v>
      </c>
    </row>
    <row r="12" spans="1:16" ht="13.5" thickBot="1">
      <c r="A12" s="159">
        <v>11</v>
      </c>
      <c r="B12" s="146">
        <v>89</v>
      </c>
      <c r="C12" s="146" t="s">
        <v>36</v>
      </c>
      <c r="D12" s="146" t="s">
        <v>57</v>
      </c>
      <c r="E12" s="146"/>
      <c r="F12" s="146">
        <v>1</v>
      </c>
      <c r="G12" s="146" t="s">
        <v>58</v>
      </c>
      <c r="H12" s="147">
        <v>1</v>
      </c>
      <c r="I12" s="146" t="s">
        <v>33</v>
      </c>
      <c r="J12" s="146" t="s">
        <v>39</v>
      </c>
      <c r="K12" s="146"/>
      <c r="L12" s="146"/>
      <c r="M12" s="146"/>
      <c r="N12" s="146"/>
      <c r="O12" s="146"/>
      <c r="P12" s="148" t="s">
        <v>35</v>
      </c>
    </row>
    <row r="13" spans="1:16" ht="23.25" thickBot="1">
      <c r="A13" s="158">
        <v>12</v>
      </c>
      <c r="B13" s="149">
        <v>13</v>
      </c>
      <c r="C13" s="149" t="s">
        <v>59</v>
      </c>
      <c r="D13" s="149" t="s">
        <v>60</v>
      </c>
      <c r="E13" s="149"/>
      <c r="F13" s="149">
        <v>33</v>
      </c>
      <c r="G13" s="149" t="s">
        <v>61</v>
      </c>
      <c r="H13" s="150">
        <v>1</v>
      </c>
      <c r="I13" s="149" t="s">
        <v>33</v>
      </c>
      <c r="J13" s="149" t="s">
        <v>39</v>
      </c>
      <c r="K13" s="149"/>
      <c r="L13" s="149"/>
      <c r="M13" s="149"/>
      <c r="N13" s="149"/>
      <c r="O13" s="149"/>
      <c r="P13" s="151" t="s">
        <v>35</v>
      </c>
    </row>
    <row r="14" spans="1:16" ht="23.25" thickBot="1">
      <c r="A14" s="159">
        <v>13</v>
      </c>
      <c r="B14" s="146">
        <v>26</v>
      </c>
      <c r="C14" s="146" t="s">
        <v>59</v>
      </c>
      <c r="D14" s="146" t="s">
        <v>62</v>
      </c>
      <c r="E14" s="146"/>
      <c r="F14" s="146">
        <v>33</v>
      </c>
      <c r="G14" s="146" t="s">
        <v>63</v>
      </c>
      <c r="H14" s="147">
        <v>1</v>
      </c>
      <c r="I14" s="146" t="s">
        <v>33</v>
      </c>
      <c r="J14" s="146" t="s">
        <v>39</v>
      </c>
      <c r="K14" s="146"/>
      <c r="L14" s="146"/>
      <c r="M14" s="146"/>
      <c r="N14" s="146"/>
      <c r="O14" s="146"/>
      <c r="P14" s="148" t="s">
        <v>35</v>
      </c>
    </row>
    <row r="15" spans="1:16" ht="23.25" thickBot="1">
      <c r="A15" s="158">
        <v>14</v>
      </c>
      <c r="B15" s="149">
        <v>9</v>
      </c>
      <c r="C15" s="149" t="s">
        <v>59</v>
      </c>
      <c r="D15" s="149" t="s">
        <v>64</v>
      </c>
      <c r="E15" s="149"/>
      <c r="F15" s="149">
        <v>33</v>
      </c>
      <c r="G15" s="149" t="s">
        <v>65</v>
      </c>
      <c r="H15" s="150">
        <v>1</v>
      </c>
      <c r="I15" s="149" t="s">
        <v>33</v>
      </c>
      <c r="J15" s="149" t="s">
        <v>39</v>
      </c>
      <c r="K15" s="149"/>
      <c r="L15" s="149"/>
      <c r="M15" s="149"/>
      <c r="N15" s="149"/>
      <c r="O15" s="149"/>
      <c r="P15" s="151" t="s">
        <v>35</v>
      </c>
    </row>
    <row r="16" spans="1:16" ht="23.25" thickBot="1">
      <c r="A16" s="159">
        <v>15</v>
      </c>
      <c r="B16" s="146">
        <v>15</v>
      </c>
      <c r="C16" s="146" t="s">
        <v>59</v>
      </c>
      <c r="D16" s="146" t="s">
        <v>66</v>
      </c>
      <c r="E16" s="146">
        <v>75</v>
      </c>
      <c r="F16" s="146">
        <v>32</v>
      </c>
      <c r="G16" s="146" t="s">
        <v>67</v>
      </c>
      <c r="H16" s="147">
        <v>1</v>
      </c>
      <c r="I16" s="146" t="s">
        <v>33</v>
      </c>
      <c r="J16" s="146" t="s">
        <v>39</v>
      </c>
      <c r="K16" s="146"/>
      <c r="L16" s="146"/>
      <c r="M16" s="146"/>
      <c r="N16" s="146"/>
      <c r="O16" s="146"/>
      <c r="P16" s="148" t="s">
        <v>35</v>
      </c>
    </row>
    <row r="17" spans="1:16" ht="23.25" thickBot="1">
      <c r="A17" s="158">
        <v>16</v>
      </c>
      <c r="B17" s="149">
        <v>5</v>
      </c>
      <c r="C17" s="149" t="s">
        <v>59</v>
      </c>
      <c r="D17" s="149" t="s">
        <v>68</v>
      </c>
      <c r="E17" s="149"/>
      <c r="F17" s="149">
        <v>32</v>
      </c>
      <c r="G17" s="149" t="s">
        <v>69</v>
      </c>
      <c r="H17" s="150">
        <v>1</v>
      </c>
      <c r="I17" s="149" t="s">
        <v>33</v>
      </c>
      <c r="J17" s="149" t="s">
        <v>39</v>
      </c>
      <c r="K17" s="149"/>
      <c r="L17" s="149"/>
      <c r="M17" s="149"/>
      <c r="N17" s="149"/>
      <c r="O17" s="149"/>
      <c r="P17" s="151" t="s">
        <v>35</v>
      </c>
    </row>
    <row r="18" spans="1:16" ht="23.25" thickBot="1">
      <c r="A18" s="159">
        <v>17</v>
      </c>
      <c r="B18" s="146">
        <v>18</v>
      </c>
      <c r="C18" s="146" t="s">
        <v>59</v>
      </c>
      <c r="D18" s="146" t="s">
        <v>70</v>
      </c>
      <c r="E18" s="146"/>
      <c r="F18" s="146">
        <v>32</v>
      </c>
      <c r="G18" s="146" t="s">
        <v>71</v>
      </c>
      <c r="H18" s="147">
        <v>1</v>
      </c>
      <c r="I18" s="146" t="s">
        <v>33</v>
      </c>
      <c r="J18" s="146" t="s">
        <v>39</v>
      </c>
      <c r="K18" s="146"/>
      <c r="L18" s="146"/>
      <c r="M18" s="146"/>
      <c r="N18" s="146"/>
      <c r="O18" s="146"/>
      <c r="P18" s="148" t="s">
        <v>35</v>
      </c>
    </row>
    <row r="19" spans="1:16" ht="23.25" thickBot="1">
      <c r="A19" s="158">
        <v>18</v>
      </c>
      <c r="B19" s="149">
        <v>7</v>
      </c>
      <c r="C19" s="149" t="s">
        <v>59</v>
      </c>
      <c r="D19" s="149" t="s">
        <v>72</v>
      </c>
      <c r="E19" s="149"/>
      <c r="F19" s="149">
        <v>31</v>
      </c>
      <c r="G19" s="149" t="s">
        <v>73</v>
      </c>
      <c r="H19" s="150">
        <v>1</v>
      </c>
      <c r="I19" s="149" t="s">
        <v>33</v>
      </c>
      <c r="J19" s="149" t="s">
        <v>39</v>
      </c>
      <c r="K19" s="149"/>
      <c r="L19" s="149"/>
      <c r="M19" s="149"/>
      <c r="N19" s="149"/>
      <c r="O19" s="149"/>
      <c r="P19" s="151" t="s">
        <v>35</v>
      </c>
    </row>
    <row r="20" spans="1:16" ht="23.25" thickBot="1">
      <c r="A20" s="159">
        <v>19</v>
      </c>
      <c r="B20" s="146">
        <v>52</v>
      </c>
      <c r="C20" s="146" t="s">
        <v>59</v>
      </c>
      <c r="D20" s="146" t="s">
        <v>74</v>
      </c>
      <c r="E20" s="146"/>
      <c r="F20" s="146">
        <v>25</v>
      </c>
      <c r="G20" s="146" t="s">
        <v>75</v>
      </c>
      <c r="H20" s="147">
        <v>1</v>
      </c>
      <c r="I20" s="146" t="s">
        <v>33</v>
      </c>
      <c r="J20" s="146" t="s">
        <v>39</v>
      </c>
      <c r="K20" s="146"/>
      <c r="L20" s="146"/>
      <c r="M20" s="146"/>
      <c r="N20" s="146"/>
      <c r="O20" s="146"/>
      <c r="P20" s="148" t="s">
        <v>35</v>
      </c>
    </row>
    <row r="21" spans="1:16" ht="23.25" thickBot="1">
      <c r="A21" s="158">
        <v>20</v>
      </c>
      <c r="B21" s="149">
        <v>77</v>
      </c>
      <c r="C21" s="149" t="s">
        <v>59</v>
      </c>
      <c r="D21" s="149" t="s">
        <v>76</v>
      </c>
      <c r="E21" s="149"/>
      <c r="F21" s="149">
        <v>13</v>
      </c>
      <c r="G21" s="149" t="s">
        <v>77</v>
      </c>
      <c r="H21" s="150">
        <v>1</v>
      </c>
      <c r="I21" s="149" t="s">
        <v>33</v>
      </c>
      <c r="J21" s="149" t="s">
        <v>39</v>
      </c>
      <c r="K21" s="149"/>
      <c r="L21" s="149"/>
      <c r="M21" s="149"/>
      <c r="N21" s="149"/>
      <c r="O21" s="149"/>
      <c r="P21" s="151" t="s">
        <v>35</v>
      </c>
    </row>
    <row r="22" spans="1:16" ht="13.5" thickBot="1">
      <c r="A22" s="159">
        <v>21</v>
      </c>
      <c r="B22" s="146">
        <v>32</v>
      </c>
      <c r="C22" s="146" t="s">
        <v>59</v>
      </c>
      <c r="D22" s="146" t="s">
        <v>78</v>
      </c>
      <c r="E22" s="146"/>
      <c r="F22" s="146">
        <v>0</v>
      </c>
      <c r="G22" s="146" t="s">
        <v>79</v>
      </c>
      <c r="H22" s="147">
        <v>1</v>
      </c>
      <c r="I22" s="146" t="s">
        <v>33</v>
      </c>
      <c r="J22" s="146" t="s">
        <v>39</v>
      </c>
      <c r="K22" s="146"/>
      <c r="L22" s="146"/>
      <c r="M22" s="146"/>
      <c r="N22" s="146"/>
      <c r="O22" s="146"/>
      <c r="P22" s="148" t="s">
        <v>35</v>
      </c>
    </row>
    <row r="23" spans="1:16" ht="23.25" thickBot="1">
      <c r="A23" s="158">
        <v>22</v>
      </c>
      <c r="B23" s="149">
        <v>12</v>
      </c>
      <c r="C23" s="149" t="s">
        <v>80</v>
      </c>
      <c r="D23" s="149" t="s">
        <v>81</v>
      </c>
      <c r="E23" s="149"/>
      <c r="F23" s="149">
        <v>32</v>
      </c>
      <c r="G23" s="149" t="s">
        <v>82</v>
      </c>
      <c r="H23" s="150">
        <v>1</v>
      </c>
      <c r="I23" s="149" t="s">
        <v>33</v>
      </c>
      <c r="J23" s="149" t="s">
        <v>39</v>
      </c>
      <c r="K23" s="149"/>
      <c r="L23" s="149"/>
      <c r="M23" s="149"/>
      <c r="N23" s="149"/>
      <c r="O23" s="149"/>
      <c r="P23" s="151" t="s">
        <v>35</v>
      </c>
    </row>
    <row r="24" spans="1:16" ht="23.25" thickBot="1">
      <c r="A24" s="159">
        <v>23</v>
      </c>
      <c r="B24" s="146">
        <v>55</v>
      </c>
      <c r="C24" s="146" t="s">
        <v>80</v>
      </c>
      <c r="D24" s="146" t="s">
        <v>83</v>
      </c>
      <c r="E24" s="146"/>
      <c r="F24" s="146">
        <v>31</v>
      </c>
      <c r="G24" s="146" t="s">
        <v>84</v>
      </c>
      <c r="H24" s="147">
        <v>1</v>
      </c>
      <c r="I24" s="146" t="s">
        <v>33</v>
      </c>
      <c r="J24" s="146" t="s">
        <v>39</v>
      </c>
      <c r="K24" s="146"/>
      <c r="L24" s="146"/>
      <c r="M24" s="146"/>
      <c r="N24" s="146"/>
      <c r="O24" s="146"/>
      <c r="P24" s="148" t="s">
        <v>35</v>
      </c>
    </row>
    <row r="25" spans="1:16" ht="23.25" thickBot="1">
      <c r="A25" s="158">
        <v>24</v>
      </c>
      <c r="B25" s="149">
        <v>68</v>
      </c>
      <c r="C25" s="149" t="s">
        <v>80</v>
      </c>
      <c r="D25" s="149" t="s">
        <v>85</v>
      </c>
      <c r="E25" s="149">
        <v>142</v>
      </c>
      <c r="F25" s="149">
        <v>31</v>
      </c>
      <c r="G25" s="149" t="s">
        <v>86</v>
      </c>
      <c r="H25" s="150">
        <v>1</v>
      </c>
      <c r="I25" s="149" t="s">
        <v>33</v>
      </c>
      <c r="J25" s="149" t="s">
        <v>39</v>
      </c>
      <c r="K25" s="149"/>
      <c r="L25" s="149"/>
      <c r="M25" s="149"/>
      <c r="N25" s="149"/>
      <c r="O25" s="149"/>
      <c r="P25" s="151" t="s">
        <v>35</v>
      </c>
    </row>
    <row r="26" spans="1:16" ht="23.25" thickBot="1">
      <c r="A26" s="159">
        <v>25</v>
      </c>
      <c r="B26" s="146">
        <v>63</v>
      </c>
      <c r="C26" s="146" t="s">
        <v>80</v>
      </c>
      <c r="D26" s="146" t="s">
        <v>87</v>
      </c>
      <c r="E26" s="146"/>
      <c r="F26" s="146">
        <v>30</v>
      </c>
      <c r="G26" s="146" t="s">
        <v>88</v>
      </c>
      <c r="H26" s="147">
        <v>1</v>
      </c>
      <c r="I26" s="146" t="s">
        <v>33</v>
      </c>
      <c r="J26" s="146" t="s">
        <v>39</v>
      </c>
      <c r="K26" s="146"/>
      <c r="L26" s="146"/>
      <c r="M26" s="146"/>
      <c r="N26" s="146"/>
      <c r="O26" s="146"/>
      <c r="P26" s="148" t="s">
        <v>35</v>
      </c>
    </row>
    <row r="27" spans="1:16" ht="23.25" thickBot="1">
      <c r="A27" s="158">
        <v>26</v>
      </c>
      <c r="B27" s="149">
        <v>14</v>
      </c>
      <c r="C27" s="149" t="s">
        <v>80</v>
      </c>
      <c r="D27" s="149" t="s">
        <v>89</v>
      </c>
      <c r="E27" s="149"/>
      <c r="F27" s="149">
        <v>29</v>
      </c>
      <c r="G27" s="149" t="s">
        <v>90</v>
      </c>
      <c r="H27" s="150">
        <v>1</v>
      </c>
      <c r="I27" s="149" t="s">
        <v>33</v>
      </c>
      <c r="J27" s="149" t="s">
        <v>39</v>
      </c>
      <c r="K27" s="149"/>
      <c r="L27" s="149"/>
      <c r="M27" s="149"/>
      <c r="N27" s="149"/>
      <c r="O27" s="149"/>
      <c r="P27" s="151" t="s">
        <v>35</v>
      </c>
    </row>
    <row r="28" spans="1:16" ht="23.25" thickBot="1">
      <c r="A28" s="159">
        <v>27</v>
      </c>
      <c r="B28" s="146">
        <v>27</v>
      </c>
      <c r="C28" s="146" t="s">
        <v>80</v>
      </c>
      <c r="D28" s="146" t="s">
        <v>91</v>
      </c>
      <c r="E28" s="146"/>
      <c r="F28" s="146">
        <v>23</v>
      </c>
      <c r="G28" s="146" t="s">
        <v>92</v>
      </c>
      <c r="H28" s="147">
        <v>1</v>
      </c>
      <c r="I28" s="146" t="s">
        <v>33</v>
      </c>
      <c r="J28" s="146" t="s">
        <v>39</v>
      </c>
      <c r="K28" s="146"/>
      <c r="L28" s="146"/>
      <c r="M28" s="146"/>
      <c r="N28" s="146"/>
      <c r="O28" s="146"/>
      <c r="P28" s="148" t="s">
        <v>35</v>
      </c>
    </row>
    <row r="29" spans="1:16" ht="13.5" thickBot="1">
      <c r="A29" s="158">
        <v>28</v>
      </c>
      <c r="B29" s="149">
        <v>38</v>
      </c>
      <c r="C29" s="149" t="s">
        <v>80</v>
      </c>
      <c r="D29" s="149" t="s">
        <v>93</v>
      </c>
      <c r="E29" s="149"/>
      <c r="F29" s="149">
        <v>20</v>
      </c>
      <c r="G29" s="149" t="s">
        <v>94</v>
      </c>
      <c r="H29" s="150">
        <v>1</v>
      </c>
      <c r="I29" s="149" t="s">
        <v>33</v>
      </c>
      <c r="J29" s="149" t="s">
        <v>39</v>
      </c>
      <c r="K29" s="149"/>
      <c r="L29" s="149"/>
      <c r="M29" s="149"/>
      <c r="N29" s="149"/>
      <c r="O29" s="149"/>
      <c r="P29" s="151" t="s">
        <v>35</v>
      </c>
    </row>
    <row r="30" spans="1:16" ht="13.5" thickBot="1">
      <c r="A30" s="159">
        <v>29</v>
      </c>
      <c r="B30" s="146">
        <v>69</v>
      </c>
      <c r="C30" s="146" t="s">
        <v>80</v>
      </c>
      <c r="D30" s="146" t="s">
        <v>95</v>
      </c>
      <c r="E30" s="146"/>
      <c r="F30" s="146">
        <v>9</v>
      </c>
      <c r="G30" s="146" t="s">
        <v>96</v>
      </c>
      <c r="H30" s="147">
        <v>1</v>
      </c>
      <c r="I30" s="146" t="s">
        <v>33</v>
      </c>
      <c r="J30" s="146" t="s">
        <v>39</v>
      </c>
      <c r="K30" s="146"/>
      <c r="L30" s="146"/>
      <c r="M30" s="146"/>
      <c r="N30" s="146"/>
      <c r="O30" s="146"/>
      <c r="P30" s="148" t="s">
        <v>35</v>
      </c>
    </row>
    <row r="31" spans="1:16" ht="13.5" thickBot="1">
      <c r="A31" s="158">
        <v>30</v>
      </c>
      <c r="B31" s="149">
        <v>31</v>
      </c>
      <c r="C31" s="149" t="s">
        <v>80</v>
      </c>
      <c r="D31" s="149" t="s">
        <v>97</v>
      </c>
      <c r="E31" s="149"/>
      <c r="F31" s="149">
        <v>5</v>
      </c>
      <c r="G31" s="149" t="s">
        <v>98</v>
      </c>
      <c r="H31" s="150">
        <v>1</v>
      </c>
      <c r="I31" s="149" t="s">
        <v>33</v>
      </c>
      <c r="J31" s="149" t="s">
        <v>39</v>
      </c>
      <c r="K31" s="149"/>
      <c r="L31" s="149"/>
      <c r="M31" s="149"/>
      <c r="N31" s="149"/>
      <c r="O31" s="149"/>
      <c r="P31" s="151" t="s">
        <v>35</v>
      </c>
    </row>
    <row r="32" spans="1:16" ht="13.5" thickBot="1">
      <c r="A32" s="159">
        <v>31</v>
      </c>
      <c r="B32" s="146">
        <v>35</v>
      </c>
      <c r="C32" s="146" t="s">
        <v>80</v>
      </c>
      <c r="D32" s="146" t="s">
        <v>99</v>
      </c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1"/>
    </row>
  </sheetData>
  <sheetProtection/>
  <hyperlinks>
    <hyperlink ref="M2" r:id="rId1" display="javascript:toggleHeatResult(' - 1001');"/>
    <hyperlink ref="P3" r:id="rId2" display="javascript:toggleHeatResult(' - 1002');"/>
    <hyperlink ref="P4" r:id="rId3" display="javascript:toggleHeatResult(' - 1003');"/>
    <hyperlink ref="P5" r:id="rId4" display="javascript:toggleHeatResult(' - 1004');"/>
    <hyperlink ref="P6" r:id="rId5" display="javascript:toggleHeatResult(' - 1005');"/>
    <hyperlink ref="P7" r:id="rId6" display="javascript:toggleHeatResult(' - 1006');"/>
    <hyperlink ref="P8" r:id="rId7" display="javascript:toggleHeatResult(' - 1007');"/>
    <hyperlink ref="P9" r:id="rId8" display="javascript:toggleHeatResult(' - 1008');"/>
    <hyperlink ref="P10" r:id="rId9" display="javascript:toggleHeatResult(' - 1009');"/>
    <hyperlink ref="P11" r:id="rId10" display="javascript:toggleHeatResult(' - 1010');"/>
    <hyperlink ref="P12" r:id="rId11" display="javascript:toggleHeatResult(' - 1011');"/>
    <hyperlink ref="P13" r:id="rId12" display="javascript:toggleHeatResult(' - 1012');"/>
    <hyperlink ref="P14" r:id="rId13" display="javascript:toggleHeatResult(' - 1013');"/>
    <hyperlink ref="P15" r:id="rId14" display="javascript:toggleHeatResult(' - 1014');"/>
    <hyperlink ref="P16" r:id="rId15" display="javascript:toggleHeatResult(' - 1015');"/>
    <hyperlink ref="P17" r:id="rId16" display="javascript:toggleHeatResult(' - 1016');"/>
    <hyperlink ref="P18" r:id="rId17" display="javascript:toggleHeatResult(' - 1017');"/>
    <hyperlink ref="P19" r:id="rId18" display="javascript:toggleHeatResult(' - 1018');"/>
    <hyperlink ref="P20" r:id="rId19" display="javascript:toggleHeatResult(' - 1019');"/>
    <hyperlink ref="P21" r:id="rId20" display="javascript:toggleHeatResult(' - 1020');"/>
    <hyperlink ref="P22" r:id="rId21" display="javascript:toggleHeatResult(' - 1021');"/>
    <hyperlink ref="P23" r:id="rId22" display="javascript:toggleHeatResult(' - 1022');"/>
    <hyperlink ref="P24" r:id="rId23" display="javascript:toggleHeatResult(' - 1023');"/>
    <hyperlink ref="P25" r:id="rId24" display="javascript:toggleHeatResult(' - 1024');"/>
    <hyperlink ref="P26" r:id="rId25" display="javascript:toggleHeatResult(' - 1025');"/>
    <hyperlink ref="P27" r:id="rId26" display="javascript:toggleHeatResult(' - 1026');"/>
    <hyperlink ref="P28" r:id="rId27" display="javascript:toggleHeatResult(' - 1027');"/>
    <hyperlink ref="P29" r:id="rId28" display="javascript:toggleHeatResult(' - 1028');"/>
    <hyperlink ref="P30" r:id="rId29" display="javascript:toggleHeatResult(' - 1029');"/>
    <hyperlink ref="P31" r:id="rId30" display="javascript:toggleHeatResult(' - 1030');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X74"/>
  <sheetViews>
    <sheetView showGridLines="0" showRowColHeaders="0" tabSelected="1" zoomScaleSheetLayoutView="115" zoomScalePageLayoutView="0" workbookViewId="0" topLeftCell="A1">
      <selection activeCell="U15" sqref="U15"/>
    </sheetView>
  </sheetViews>
  <sheetFormatPr defaultColWidth="9.00390625" defaultRowHeight="12.75"/>
  <cols>
    <col min="1" max="1" width="2.75390625" style="120" customWidth="1"/>
    <col min="2" max="2" width="4.75390625" style="120" customWidth="1"/>
    <col min="3" max="3" width="4.75390625" style="120" hidden="1" customWidth="1"/>
    <col min="4" max="4" width="4.75390625" style="82" customWidth="1"/>
    <col min="5" max="5" width="25.75390625" style="82" customWidth="1"/>
    <col min="6" max="13" width="2.875" style="82" customWidth="1"/>
    <col min="14" max="15" width="5.75390625" style="82" customWidth="1"/>
    <col min="16" max="16" width="2.75390625" style="82" customWidth="1"/>
    <col min="17" max="17" width="2.75390625" style="120" customWidth="1"/>
    <col min="18" max="18" width="4.75390625" style="120" customWidth="1"/>
    <col min="19" max="19" width="4.75390625" style="120" hidden="1" customWidth="1"/>
    <col min="20" max="20" width="4.75390625" style="82" customWidth="1"/>
    <col min="21" max="21" width="25.75390625" style="82" customWidth="1"/>
    <col min="22" max="29" width="2.875" style="82" customWidth="1"/>
    <col min="30" max="31" width="5.75390625" style="82" customWidth="1"/>
    <col min="32" max="32" width="2.75390625" style="82" customWidth="1"/>
    <col min="33" max="33" width="24.125" style="82" customWidth="1"/>
    <col min="34" max="34" width="17.75390625" style="82" customWidth="1"/>
    <col min="35" max="35" width="5.125" style="82" customWidth="1"/>
    <col min="36" max="36" width="18.625" style="82" customWidth="1"/>
    <col min="37" max="37" width="28.75390625" style="82" customWidth="1"/>
    <col min="38" max="44" width="2.875" style="82" customWidth="1"/>
    <col min="45" max="46" width="6.75390625" style="82" customWidth="1"/>
    <col min="47" max="47" width="9.125" style="82" customWidth="1"/>
    <col min="48" max="48" width="6.125" style="82" customWidth="1"/>
    <col min="49" max="49" width="17.75390625" style="82" customWidth="1"/>
    <col min="50" max="59" width="2.875" style="82" customWidth="1"/>
    <col min="60" max="61" width="6.75390625" style="82" customWidth="1"/>
    <col min="62" max="62" width="9.125" style="82" customWidth="1"/>
    <col min="63" max="63" width="6.125" style="82" customWidth="1"/>
    <col min="64" max="64" width="17.75390625" style="82" customWidth="1"/>
    <col min="65" max="74" width="2.875" style="82" customWidth="1"/>
    <col min="75" max="76" width="6.75390625" style="82" customWidth="1"/>
    <col min="77" max="16384" width="9.125" style="82" customWidth="1"/>
  </cols>
  <sheetData>
    <row r="1" ht="9.75" customHeight="1"/>
    <row r="2" spans="2:76" ht="29.25">
      <c r="B2" s="194" t="s">
        <v>127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84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3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3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20:76" ht="3" customHeight="1"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</row>
    <row r="4" spans="2:74" ht="23.25" thickBot="1">
      <c r="B4" s="182" t="str">
        <f>'Open GP 1-5'!A1</f>
        <v>Open GP 1:5 - 2022 léto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16"/>
      <c r="R4" s="183" t="str">
        <f>'F1'!A1</f>
        <v>F1 1:10 - 2022 léto</v>
      </c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I4" s="85"/>
      <c r="AJ4" s="85"/>
      <c r="AK4" s="85"/>
      <c r="AL4" s="85"/>
      <c r="AM4" s="85"/>
      <c r="AN4" s="85"/>
      <c r="AO4" s="85"/>
      <c r="AP4" s="85"/>
      <c r="AQ4" s="85"/>
      <c r="AR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2:31" ht="16.5" customHeight="1" thickBot="1" thickTop="1">
      <c r="B5" s="184" t="s">
        <v>2</v>
      </c>
      <c r="C5" s="185"/>
      <c r="D5" s="186"/>
      <c r="E5" s="187" t="s">
        <v>0</v>
      </c>
      <c r="F5" s="181" t="s">
        <v>1</v>
      </c>
      <c r="G5" s="181"/>
      <c r="H5" s="181"/>
      <c r="I5" s="181"/>
      <c r="J5" s="181"/>
      <c r="K5" s="181"/>
      <c r="L5" s="181"/>
      <c r="M5" s="181"/>
      <c r="N5" s="189" t="s">
        <v>8</v>
      </c>
      <c r="O5" s="190"/>
      <c r="P5" s="117"/>
      <c r="R5" s="184" t="s">
        <v>2</v>
      </c>
      <c r="S5" s="185"/>
      <c r="T5" s="186"/>
      <c r="U5" s="191" t="s">
        <v>0</v>
      </c>
      <c r="V5" s="193" t="s">
        <v>1</v>
      </c>
      <c r="W5" s="185"/>
      <c r="X5" s="185"/>
      <c r="Y5" s="185"/>
      <c r="Z5" s="185"/>
      <c r="AA5" s="185"/>
      <c r="AB5" s="185"/>
      <c r="AC5" s="186"/>
      <c r="AD5" s="195" t="s">
        <v>8</v>
      </c>
      <c r="AE5" s="196"/>
    </row>
    <row r="6" spans="2:31" ht="16.5" customHeight="1" thickBot="1" thickTop="1">
      <c r="B6" s="139" t="s">
        <v>24</v>
      </c>
      <c r="C6" s="137"/>
      <c r="D6" s="138" t="s">
        <v>25</v>
      </c>
      <c r="E6" s="188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1" t="s">
        <v>6</v>
      </c>
      <c r="O6" s="92" t="s">
        <v>7</v>
      </c>
      <c r="P6" s="118"/>
      <c r="R6" s="139" t="s">
        <v>24</v>
      </c>
      <c r="S6" s="137"/>
      <c r="T6" s="138" t="s">
        <v>25</v>
      </c>
      <c r="U6" s="192"/>
      <c r="V6" s="90">
        <v>1</v>
      </c>
      <c r="W6" s="90">
        <v>2</v>
      </c>
      <c r="X6" s="90">
        <v>3</v>
      </c>
      <c r="Y6" s="90">
        <v>4</v>
      </c>
      <c r="Z6" s="90">
        <v>5</v>
      </c>
      <c r="AA6" s="90">
        <v>6</v>
      </c>
      <c r="AB6" s="90">
        <v>7</v>
      </c>
      <c r="AC6" s="90">
        <v>8</v>
      </c>
      <c r="AD6" s="91" t="s">
        <v>6</v>
      </c>
      <c r="AE6" s="92" t="s">
        <v>7</v>
      </c>
    </row>
    <row r="7" spans="2:31" ht="17.25" thickTop="1">
      <c r="B7" s="127">
        <v>1</v>
      </c>
      <c r="C7" s="133">
        <f>IF(TYPE(SEARCH("jun.",E7))=16,0,1)</f>
        <v>0</v>
      </c>
      <c r="D7" s="131">
        <f>IF(C7=0,0,SUM(C7:C7))</f>
        <v>0</v>
      </c>
      <c r="E7" s="93" t="str">
        <f>'Open GP 1-5'!B6</f>
        <v>Kaláb Tomáš</v>
      </c>
      <c r="F7" s="103">
        <f>'Open GP 1-5'!C6</f>
        <v>1</v>
      </c>
      <c r="G7" s="103">
        <f>'Open GP 1-5'!D6</f>
        <v>1</v>
      </c>
      <c r="H7" s="103">
        <f>'Open GP 1-5'!E6</f>
        <v>1</v>
      </c>
      <c r="I7" s="103">
        <f>'Open GP 1-5'!F6</f>
        <v>1</v>
      </c>
      <c r="J7" s="103">
        <f>'Open GP 1-5'!G6</f>
        <v>0</v>
      </c>
      <c r="K7" s="103">
        <f>'Open GP 1-5'!H6</f>
        <v>0</v>
      </c>
      <c r="L7" s="103">
        <f>'Open GP 1-5'!I6</f>
        <v>2</v>
      </c>
      <c r="M7" s="103">
        <f>'Open GP 1-5'!J6</f>
        <v>0</v>
      </c>
      <c r="N7" s="104">
        <f>'Open GP 1-5'!R6</f>
        <v>245</v>
      </c>
      <c r="O7" s="105">
        <f>'Open GP 1-5'!S6</f>
        <v>200</v>
      </c>
      <c r="P7" s="119"/>
      <c r="R7" s="127">
        <v>1</v>
      </c>
      <c r="S7" s="133">
        <f>IF(TYPE(SEARCH("jun.",U7))=16,0,1)</f>
        <v>0</v>
      </c>
      <c r="T7" s="131">
        <f>IF(C7=0,0,SUM(C7:C7))</f>
        <v>0</v>
      </c>
      <c r="U7" s="93" t="str">
        <f>'F1'!B6</f>
        <v>Těhník Jiří</v>
      </c>
      <c r="V7" s="103">
        <f>'F1'!C6</f>
        <v>3</v>
      </c>
      <c r="W7" s="103">
        <f>'F1'!D6</f>
        <v>3</v>
      </c>
      <c r="X7" s="103">
        <f>'F1'!E6</f>
        <v>2</v>
      </c>
      <c r="Y7" s="103">
        <f>'F1'!F6</f>
        <v>5</v>
      </c>
      <c r="Z7" s="103">
        <f>'F1'!G6</f>
        <v>5</v>
      </c>
      <c r="AA7" s="103">
        <f>'F1'!H6</f>
        <v>0</v>
      </c>
      <c r="AB7" s="103">
        <f>'F1'!I6</f>
        <v>0</v>
      </c>
      <c r="AC7" s="103">
        <f>'F1'!J6</f>
        <v>0</v>
      </c>
      <c r="AD7" s="104">
        <f>'F1'!R6</f>
        <v>207</v>
      </c>
      <c r="AE7" s="105">
        <f>'F1'!S6</f>
        <v>207</v>
      </c>
    </row>
    <row r="8" spans="2:31" ht="16.5">
      <c r="B8" s="128">
        <v>2</v>
      </c>
      <c r="C8" s="134">
        <f aca="true" t="shared" si="0" ref="C8:C26">IF(TYPE(SEARCH("jun.",E8))=16,0,1)</f>
        <v>0</v>
      </c>
      <c r="D8" s="132">
        <f>IF(C8=0,0,SUM(C$7:C8))</f>
        <v>0</v>
      </c>
      <c r="E8" s="94" t="str">
        <f>'Open GP 1-5'!B7</f>
        <v>Kaláb Zdenek</v>
      </c>
      <c r="F8" s="106">
        <f>'Open GP 1-5'!C7</f>
        <v>4</v>
      </c>
      <c r="G8" s="106">
        <f>'Open GP 1-5'!D7</f>
        <v>3</v>
      </c>
      <c r="H8" s="106">
        <f>'Open GP 1-5'!E7</f>
        <v>4</v>
      </c>
      <c r="I8" s="106">
        <f>'Open GP 1-5'!F7</f>
        <v>2</v>
      </c>
      <c r="J8" s="106">
        <f>'Open GP 1-5'!G7</f>
        <v>0</v>
      </c>
      <c r="K8" s="106">
        <f>'Open GP 1-5'!H7</f>
        <v>0</v>
      </c>
      <c r="L8" s="106">
        <f>'Open GP 1-5'!I7</f>
        <v>1</v>
      </c>
      <c r="M8" s="106">
        <f>'Open GP 1-5'!J7</f>
        <v>0</v>
      </c>
      <c r="N8" s="107">
        <f>'Open GP 1-5'!R7</f>
        <v>217</v>
      </c>
      <c r="O8" s="108">
        <f>'Open GP 1-5'!S7</f>
        <v>177</v>
      </c>
      <c r="P8" s="119"/>
      <c r="R8" s="128">
        <v>2</v>
      </c>
      <c r="S8" s="134">
        <f aca="true" t="shared" si="1" ref="S8:S26">IF(TYPE(SEARCH("jun.",U8))=16,0,1)</f>
        <v>0</v>
      </c>
      <c r="T8" s="132">
        <f>IF(S8=0,0,SUM(S$7:S8))</f>
        <v>0</v>
      </c>
      <c r="U8" s="94" t="str">
        <f>'F1'!B7</f>
        <v>Pfeffer Miloslav</v>
      </c>
      <c r="V8" s="106">
        <f>'F1'!C7</f>
        <v>5</v>
      </c>
      <c r="W8" s="106">
        <f>'F1'!D7</f>
        <v>4</v>
      </c>
      <c r="X8" s="106">
        <f>'F1'!E7</f>
        <v>3</v>
      </c>
      <c r="Y8" s="106">
        <f>'F1'!F7</f>
        <v>6</v>
      </c>
      <c r="Z8" s="106">
        <f>'F1'!G7</f>
        <v>6</v>
      </c>
      <c r="AA8" s="106">
        <f>'F1'!H7</f>
        <v>0</v>
      </c>
      <c r="AB8" s="106">
        <f>'F1'!I7</f>
        <v>2</v>
      </c>
      <c r="AC8" s="106">
        <f>'F1'!J7</f>
        <v>0</v>
      </c>
      <c r="AD8" s="107">
        <f>'F1'!R7</f>
        <v>242</v>
      </c>
      <c r="AE8" s="108">
        <f>'F1'!S7</f>
        <v>204</v>
      </c>
    </row>
    <row r="9" spans="2:31" ht="16.5">
      <c r="B9" s="128">
        <v>3</v>
      </c>
      <c r="C9" s="134">
        <f t="shared" si="0"/>
        <v>0</v>
      </c>
      <c r="D9" s="132">
        <f>IF(C9=0,0,SUM(C$7:C9))</f>
        <v>0</v>
      </c>
      <c r="E9" s="94" t="str">
        <f>'Open GP 1-5'!B8</f>
        <v>Těhník Jiří</v>
      </c>
      <c r="F9" s="106">
        <f>'Open GP 1-5'!C8</f>
        <v>3</v>
      </c>
      <c r="G9" s="106">
        <f>'Open GP 1-5'!D8</f>
        <v>2</v>
      </c>
      <c r="H9" s="106">
        <f>'Open GP 1-5'!E8</f>
        <v>2</v>
      </c>
      <c r="I9" s="106">
        <f>'Open GP 1-5'!F8</f>
        <v>4</v>
      </c>
      <c r="J9" s="106">
        <f>'Open GP 1-5'!G8</f>
        <v>0</v>
      </c>
      <c r="K9" s="106">
        <f>'Open GP 1-5'!H8</f>
        <v>0</v>
      </c>
      <c r="L9" s="106">
        <f>'Open GP 1-5'!I8</f>
        <v>0</v>
      </c>
      <c r="M9" s="106">
        <f>'Open GP 1-5'!J8</f>
        <v>0</v>
      </c>
      <c r="N9" s="107">
        <f>'Open GP 1-5'!R8</f>
        <v>172</v>
      </c>
      <c r="O9" s="108">
        <f>'Open GP 1-5'!S8</f>
        <v>172</v>
      </c>
      <c r="P9" s="119"/>
      <c r="R9" s="128">
        <v>3</v>
      </c>
      <c r="S9" s="134">
        <f t="shared" si="1"/>
        <v>0</v>
      </c>
      <c r="T9" s="132">
        <f>IF(S9=0,0,SUM(S$7:S9))</f>
        <v>0</v>
      </c>
      <c r="U9" s="94" t="str">
        <f>'F1'!B8</f>
        <v>Voborský Tomáš</v>
      </c>
      <c r="V9" s="106">
        <f>'F1'!C8</f>
        <v>2</v>
      </c>
      <c r="W9" s="106">
        <f>'F1'!D8</f>
        <v>1</v>
      </c>
      <c r="X9" s="106">
        <f>'F1'!E8</f>
        <v>0</v>
      </c>
      <c r="Y9" s="106">
        <f>'F1'!F8</f>
        <v>1</v>
      </c>
      <c r="Z9" s="106">
        <f>'F1'!G8</f>
        <v>2</v>
      </c>
      <c r="AA9" s="106">
        <f>'F1'!H8</f>
        <v>0</v>
      </c>
      <c r="AB9" s="106">
        <f>'F1'!I8</f>
        <v>0</v>
      </c>
      <c r="AC9" s="106">
        <f>'F1'!J8</f>
        <v>0</v>
      </c>
      <c r="AD9" s="107">
        <f>'F1'!R8</f>
        <v>190</v>
      </c>
      <c r="AE9" s="108">
        <f>'F1'!S8</f>
        <v>190</v>
      </c>
    </row>
    <row r="10" spans="2:31" ht="16.5">
      <c r="B10" s="129">
        <v>4</v>
      </c>
      <c r="C10" s="134">
        <f t="shared" si="0"/>
        <v>0</v>
      </c>
      <c r="D10" s="132">
        <f>IF(C10=0,0,SUM(C$7:C10))</f>
        <v>0</v>
      </c>
      <c r="E10" s="88" t="str">
        <f>'Open GP 1-5'!B9</f>
        <v>Stehlík Miloslav</v>
      </c>
      <c r="F10" s="106">
        <f>'Open GP 1-5'!C9</f>
        <v>2</v>
      </c>
      <c r="G10" s="106">
        <f>'Open GP 1-5'!D9</f>
        <v>6</v>
      </c>
      <c r="H10" s="106">
        <f>'Open GP 1-5'!E9</f>
        <v>3</v>
      </c>
      <c r="I10" s="106">
        <f>'Open GP 1-5'!F9</f>
        <v>3</v>
      </c>
      <c r="J10" s="106">
        <f>'Open GP 1-5'!G9</f>
        <v>0</v>
      </c>
      <c r="K10" s="106">
        <f>'Open GP 1-5'!H9</f>
        <v>0</v>
      </c>
      <c r="L10" s="106">
        <f>'Open GP 1-5'!I9</f>
        <v>0</v>
      </c>
      <c r="M10" s="106">
        <f>'Open GP 1-5'!J9</f>
        <v>0</v>
      </c>
      <c r="N10" s="107">
        <f>'Open GP 1-5'!R9</f>
        <v>167</v>
      </c>
      <c r="O10" s="108">
        <f>'Open GP 1-5'!S9</f>
        <v>167</v>
      </c>
      <c r="P10" s="119"/>
      <c r="R10" s="129">
        <v>4</v>
      </c>
      <c r="S10" s="134">
        <f t="shared" si="1"/>
        <v>0</v>
      </c>
      <c r="T10" s="132">
        <f>IF(S10=0,0,SUM(S$7:S10))</f>
        <v>0</v>
      </c>
      <c r="U10" s="88" t="str">
        <f>'F1'!B9</f>
        <v>Trégr Jaromír</v>
      </c>
      <c r="V10" s="106">
        <f>'F1'!C9</f>
        <v>11</v>
      </c>
      <c r="W10" s="106">
        <f>'F1'!D9</f>
        <v>8</v>
      </c>
      <c r="X10" s="106">
        <f>'F1'!E9</f>
        <v>6</v>
      </c>
      <c r="Y10" s="106">
        <f>'F1'!F9</f>
        <v>7</v>
      </c>
      <c r="Z10" s="106">
        <f>'F1'!G9</f>
        <v>0</v>
      </c>
      <c r="AA10" s="106">
        <f>'F1'!H9</f>
        <v>0</v>
      </c>
      <c r="AB10" s="106">
        <f>'F1'!I9</f>
        <v>3</v>
      </c>
      <c r="AC10" s="106">
        <f>'F1'!J9</f>
        <v>0</v>
      </c>
      <c r="AD10" s="107">
        <f>'F1'!R9</f>
        <v>186</v>
      </c>
      <c r="AE10" s="108">
        <f>'F1'!S9</f>
        <v>186</v>
      </c>
    </row>
    <row r="11" spans="2:31" ht="16.5">
      <c r="B11" s="129">
        <v>5</v>
      </c>
      <c r="C11" s="134">
        <f t="shared" si="0"/>
        <v>0</v>
      </c>
      <c r="D11" s="132">
        <f>IF(C11=0,0,SUM(C$7:C11))</f>
        <v>0</v>
      </c>
      <c r="E11" s="88" t="str">
        <f>'Open GP 1-5'!B10</f>
        <v>Pfeffer Miloslav</v>
      </c>
      <c r="F11" s="106">
        <f>'Open GP 1-5'!C10</f>
        <v>5</v>
      </c>
      <c r="G11" s="106">
        <f>'Open GP 1-5'!D10</f>
        <v>4</v>
      </c>
      <c r="H11" s="106">
        <f>'Open GP 1-5'!E10</f>
        <v>5</v>
      </c>
      <c r="I11" s="106">
        <f>'Open GP 1-5'!F10</f>
        <v>5</v>
      </c>
      <c r="J11" s="106">
        <f>'Open GP 1-5'!G10</f>
        <v>0</v>
      </c>
      <c r="K11" s="106">
        <f>'Open GP 1-5'!H10</f>
        <v>0</v>
      </c>
      <c r="L11" s="106">
        <f>'Open GP 1-5'!I10</f>
        <v>3</v>
      </c>
      <c r="M11" s="106">
        <f>'Open GP 1-5'!J10</f>
        <v>0</v>
      </c>
      <c r="N11" s="107">
        <f>'Open GP 1-5'!R10</f>
        <v>199</v>
      </c>
      <c r="O11" s="108">
        <f>'Open GP 1-5'!S10</f>
        <v>160</v>
      </c>
      <c r="P11" s="119"/>
      <c r="R11" s="129">
        <v>5</v>
      </c>
      <c r="S11" s="134">
        <f t="shared" si="1"/>
        <v>0</v>
      </c>
      <c r="T11" s="132">
        <f>IF(S11=0,0,SUM(S$7:S11))</f>
        <v>0</v>
      </c>
      <c r="U11" s="88" t="str">
        <f>'F1'!B10</f>
        <v>Matiášek Aleš</v>
      </c>
      <c r="V11" s="106">
        <f>'F1'!C10</f>
        <v>0</v>
      </c>
      <c r="W11" s="106">
        <f>'F1'!D10</f>
        <v>2</v>
      </c>
      <c r="X11" s="106">
        <f>'F1'!E10</f>
        <v>1</v>
      </c>
      <c r="Y11" s="106">
        <f>'F1'!F10</f>
        <v>2</v>
      </c>
      <c r="Z11" s="106">
        <f>'F1'!G10</f>
        <v>4</v>
      </c>
      <c r="AA11" s="106">
        <f>'F1'!H10</f>
        <v>0</v>
      </c>
      <c r="AB11" s="106">
        <f>'F1'!I10</f>
        <v>0</v>
      </c>
      <c r="AC11" s="106">
        <f>'F1'!J10</f>
        <v>0</v>
      </c>
      <c r="AD11" s="107">
        <f>'F1'!R10</f>
        <v>180</v>
      </c>
      <c r="AE11" s="108">
        <f>'F1'!S10</f>
        <v>180</v>
      </c>
    </row>
    <row r="12" spans="2:31" ht="16.5">
      <c r="B12" s="129">
        <v>6</v>
      </c>
      <c r="C12" s="134">
        <f t="shared" si="0"/>
        <v>0</v>
      </c>
      <c r="D12" s="132">
        <f>IF(C12=0,0,SUM(C$7:C12))</f>
        <v>0</v>
      </c>
      <c r="E12" s="88" t="str">
        <f>'Open GP 1-5'!B11</f>
        <v>Piťha Petr</v>
      </c>
      <c r="F12" s="106">
        <f>'Open GP 1-5'!C11</f>
        <v>6</v>
      </c>
      <c r="G12" s="106">
        <f>'Open GP 1-5'!D11</f>
        <v>5</v>
      </c>
      <c r="H12" s="106">
        <f>'Open GP 1-5'!E11</f>
        <v>6</v>
      </c>
      <c r="I12" s="106">
        <f>'Open GP 1-5'!F11</f>
        <v>6</v>
      </c>
      <c r="J12" s="106">
        <f>'Open GP 1-5'!G11</f>
        <v>0</v>
      </c>
      <c r="K12" s="106">
        <f>'Open GP 1-5'!H11</f>
        <v>0</v>
      </c>
      <c r="L12" s="106">
        <f>'Open GP 1-5'!I11</f>
        <v>5</v>
      </c>
      <c r="M12" s="106">
        <f>'Open GP 1-5'!J11</f>
        <v>0</v>
      </c>
      <c r="N12" s="107">
        <f>'Open GP 1-5'!R11</f>
        <v>192</v>
      </c>
      <c r="O12" s="108">
        <f>'Open GP 1-5'!S11</f>
        <v>154</v>
      </c>
      <c r="P12" s="119"/>
      <c r="R12" s="129">
        <v>6</v>
      </c>
      <c r="S12" s="134">
        <f t="shared" si="1"/>
        <v>1</v>
      </c>
      <c r="T12" s="132">
        <f>IF(S12=0,0,SUM(S$7:S12))</f>
        <v>1</v>
      </c>
      <c r="U12" s="88" t="str">
        <f>'F1'!B11</f>
        <v>Trégr Jakub jun.</v>
      </c>
      <c r="V12" s="106">
        <f>'F1'!C11</f>
        <v>8</v>
      </c>
      <c r="W12" s="106">
        <f>'F1'!D11</f>
        <v>7</v>
      </c>
      <c r="X12" s="106">
        <f>'F1'!E11</f>
        <v>5</v>
      </c>
      <c r="Y12" s="106">
        <f>'F1'!F11</f>
        <v>0</v>
      </c>
      <c r="Z12" s="106">
        <f>'F1'!G11</f>
        <v>0</v>
      </c>
      <c r="AA12" s="106">
        <f>'F1'!H11</f>
        <v>0</v>
      </c>
      <c r="AB12" s="106">
        <f>'F1'!I11</f>
        <v>5</v>
      </c>
      <c r="AC12" s="106">
        <f>'F1'!J11</f>
        <v>0</v>
      </c>
      <c r="AD12" s="107">
        <f>'F1'!R11</f>
        <v>151</v>
      </c>
      <c r="AE12" s="108">
        <f>'F1'!S11</f>
        <v>151</v>
      </c>
    </row>
    <row r="13" spans="2:31" ht="16.5">
      <c r="B13" s="129">
        <v>7</v>
      </c>
      <c r="C13" s="134">
        <f t="shared" si="0"/>
        <v>0</v>
      </c>
      <c r="D13" s="132">
        <f>IF(C13=0,0,SUM(C$7:C13))</f>
        <v>0</v>
      </c>
      <c r="E13" s="88" t="str">
        <f>'Open GP 1-5'!B12</f>
        <v>Pšondr Petr</v>
      </c>
      <c r="F13" s="106">
        <f>'Open GP 1-5'!C12</f>
        <v>0</v>
      </c>
      <c r="G13" s="106">
        <f>'Open GP 1-5'!D12</f>
        <v>0</v>
      </c>
      <c r="H13" s="106">
        <f>'Open GP 1-5'!E12</f>
        <v>0</v>
      </c>
      <c r="I13" s="106">
        <f>'Open GP 1-5'!F12</f>
        <v>0</v>
      </c>
      <c r="J13" s="106">
        <f>'Open GP 1-5'!G12</f>
        <v>0</v>
      </c>
      <c r="K13" s="106">
        <f>'Open GP 1-5'!H12</f>
        <v>0</v>
      </c>
      <c r="L13" s="106">
        <f>'Open GP 1-5'!I12</f>
        <v>4</v>
      </c>
      <c r="M13" s="106">
        <f>'Open GP 1-5'!J12</f>
        <v>0</v>
      </c>
      <c r="N13" s="107">
        <f>'Open GP 1-5'!R12</f>
        <v>40</v>
      </c>
      <c r="O13" s="108">
        <f>'Open GP 1-5'!S12</f>
        <v>40</v>
      </c>
      <c r="P13" s="119"/>
      <c r="R13" s="129">
        <v>7</v>
      </c>
      <c r="S13" s="134">
        <f t="shared" si="1"/>
        <v>0</v>
      </c>
      <c r="T13" s="132">
        <f>IF(S13=0,0,SUM(S$7:S13))</f>
        <v>0</v>
      </c>
      <c r="U13" s="88" t="str">
        <f>'F1'!B12</f>
        <v>Hanzlík Zdeněk</v>
      </c>
      <c r="V13" s="106">
        <f>'F1'!C12</f>
        <v>0</v>
      </c>
      <c r="W13" s="106">
        <f>'F1'!D12</f>
        <v>10</v>
      </c>
      <c r="X13" s="106">
        <f>'F1'!E12</f>
        <v>0</v>
      </c>
      <c r="Y13" s="106">
        <f>'F1'!F12</f>
        <v>10</v>
      </c>
      <c r="Z13" s="106">
        <f>'F1'!G12</f>
        <v>7</v>
      </c>
      <c r="AA13" s="106">
        <f>'F1'!H12</f>
        <v>0</v>
      </c>
      <c r="AB13" s="106">
        <f>'F1'!I12</f>
        <v>6</v>
      </c>
      <c r="AC13" s="106">
        <f>'F1'!J12</f>
        <v>0</v>
      </c>
      <c r="AD13" s="107">
        <f>'F1'!R12</f>
        <v>143</v>
      </c>
      <c r="AE13" s="108">
        <f>'F1'!S12</f>
        <v>143</v>
      </c>
    </row>
    <row r="14" spans="2:31" ht="16.5">
      <c r="B14" s="129">
        <v>8</v>
      </c>
      <c r="C14" s="134">
        <f t="shared" si="0"/>
        <v>0</v>
      </c>
      <c r="D14" s="132">
        <f>IF(C14=0,0,SUM(C$7:C14))</f>
        <v>0</v>
      </c>
      <c r="E14" s="88">
        <f>'Open GP 1-5'!B13</f>
        <v>0</v>
      </c>
      <c r="F14" s="106">
        <f>'Open GP 1-5'!C13</f>
        <v>0</v>
      </c>
      <c r="G14" s="106">
        <f>'Open GP 1-5'!D13</f>
        <v>0</v>
      </c>
      <c r="H14" s="106">
        <f>'Open GP 1-5'!E13</f>
        <v>0</v>
      </c>
      <c r="I14" s="106">
        <f>'Open GP 1-5'!F13</f>
        <v>0</v>
      </c>
      <c r="J14" s="106">
        <f>'Open GP 1-5'!G13</f>
        <v>0</v>
      </c>
      <c r="K14" s="106">
        <f>'Open GP 1-5'!H13</f>
        <v>0</v>
      </c>
      <c r="L14" s="106">
        <f>'Open GP 1-5'!I13</f>
        <v>0</v>
      </c>
      <c r="M14" s="106">
        <f>'Open GP 1-5'!J13</f>
        <v>0</v>
      </c>
      <c r="N14" s="107">
        <f>'Open GP 1-5'!R13</f>
        <v>0</v>
      </c>
      <c r="O14" s="108">
        <f>'Open GP 1-5'!S13</f>
        <v>0</v>
      </c>
      <c r="P14" s="119"/>
      <c r="R14" s="129">
        <v>8</v>
      </c>
      <c r="S14" s="134">
        <f t="shared" si="1"/>
        <v>0</v>
      </c>
      <c r="T14" s="132">
        <f>IF(S14=0,0,SUM(S$7:S14))</f>
        <v>0</v>
      </c>
      <c r="U14" s="88" t="str">
        <f>'F1'!B13</f>
        <v>Votava Jan</v>
      </c>
      <c r="V14" s="106">
        <f>'F1'!C13</f>
        <v>7</v>
      </c>
      <c r="W14" s="106">
        <f>'F1'!D13</f>
        <v>6</v>
      </c>
      <c r="X14" s="106">
        <f>'F1'!E13</f>
        <v>4</v>
      </c>
      <c r="Y14" s="106">
        <f>'F1'!F13</f>
        <v>0</v>
      </c>
      <c r="Z14" s="106">
        <f>'F1'!G13</f>
        <v>0</v>
      </c>
      <c r="AA14" s="106">
        <f>'F1'!H13</f>
        <v>0</v>
      </c>
      <c r="AB14" s="106">
        <f>'F1'!I13</f>
        <v>0</v>
      </c>
      <c r="AC14" s="106">
        <f>'F1'!J13</f>
        <v>0</v>
      </c>
      <c r="AD14" s="107">
        <f>'F1'!R13</f>
        <v>115</v>
      </c>
      <c r="AE14" s="108">
        <f>'F1'!S13</f>
        <v>115</v>
      </c>
    </row>
    <row r="15" spans="2:31" ht="16.5">
      <c r="B15" s="129">
        <v>9</v>
      </c>
      <c r="C15" s="134">
        <f t="shared" si="0"/>
        <v>0</v>
      </c>
      <c r="D15" s="132">
        <f>IF(C15=0,0,SUM(C$7:C15))</f>
        <v>0</v>
      </c>
      <c r="E15" s="88">
        <f>'Open GP 1-5'!B14</f>
        <v>0</v>
      </c>
      <c r="F15" s="106">
        <f>'Open GP 1-5'!C14</f>
        <v>0</v>
      </c>
      <c r="G15" s="106">
        <f>'Open GP 1-5'!D14</f>
        <v>0</v>
      </c>
      <c r="H15" s="106">
        <f>'Open GP 1-5'!E14</f>
        <v>0</v>
      </c>
      <c r="I15" s="106">
        <f>'Open GP 1-5'!F14</f>
        <v>0</v>
      </c>
      <c r="J15" s="106">
        <f>'Open GP 1-5'!G14</f>
        <v>0</v>
      </c>
      <c r="K15" s="106">
        <f>'Open GP 1-5'!H14</f>
        <v>0</v>
      </c>
      <c r="L15" s="106">
        <f>'Open GP 1-5'!I14</f>
        <v>0</v>
      </c>
      <c r="M15" s="106">
        <f>'Open GP 1-5'!J14</f>
        <v>0</v>
      </c>
      <c r="N15" s="107">
        <f>'Open GP 1-5'!R14</f>
        <v>0</v>
      </c>
      <c r="O15" s="108">
        <f>'Open GP 1-5'!S14</f>
        <v>0</v>
      </c>
      <c r="P15" s="119"/>
      <c r="R15" s="129">
        <v>9</v>
      </c>
      <c r="S15" s="134">
        <f t="shared" si="1"/>
        <v>1</v>
      </c>
      <c r="T15" s="132">
        <f>IF(S15=0,0,SUM(S$7:S15))</f>
        <v>2</v>
      </c>
      <c r="U15" s="88" t="str">
        <f>'F1'!B14</f>
        <v>Olšaník Tomáš jun.</v>
      </c>
      <c r="V15" s="106">
        <f>'F1'!C14</f>
        <v>9</v>
      </c>
      <c r="W15" s="106">
        <f>'F1'!D14</f>
        <v>9</v>
      </c>
      <c r="X15" s="106">
        <f>'F1'!E14</f>
        <v>0</v>
      </c>
      <c r="Y15" s="106">
        <f>'F1'!F14</f>
        <v>9</v>
      </c>
      <c r="Z15" s="106">
        <f>'F1'!G14</f>
        <v>0</v>
      </c>
      <c r="AA15" s="106">
        <f>'F1'!H14</f>
        <v>0</v>
      </c>
      <c r="AB15" s="106">
        <f>'F1'!I14</f>
        <v>0</v>
      </c>
      <c r="AC15" s="106">
        <f>'F1'!J14</f>
        <v>0</v>
      </c>
      <c r="AD15" s="107">
        <f>'F1'!R14</f>
        <v>105</v>
      </c>
      <c r="AE15" s="108">
        <f>'F1'!S14</f>
        <v>105</v>
      </c>
    </row>
    <row r="16" spans="2:31" ht="16.5">
      <c r="B16" s="129">
        <v>10</v>
      </c>
      <c r="C16" s="134">
        <f t="shared" si="0"/>
        <v>0</v>
      </c>
      <c r="D16" s="132">
        <f>IF(C16=0,0,SUM(C$7:C16))</f>
        <v>0</v>
      </c>
      <c r="E16" s="88">
        <f>'Open GP 1-5'!B15</f>
        <v>0</v>
      </c>
      <c r="F16" s="106">
        <f>'Open GP 1-5'!C15</f>
        <v>0</v>
      </c>
      <c r="G16" s="106">
        <f>'Open GP 1-5'!D15</f>
        <v>0</v>
      </c>
      <c r="H16" s="106">
        <f>'Open GP 1-5'!E15</f>
        <v>0</v>
      </c>
      <c r="I16" s="106">
        <f>'Open GP 1-5'!F15</f>
        <v>0</v>
      </c>
      <c r="J16" s="106">
        <f>'Open GP 1-5'!G15</f>
        <v>0</v>
      </c>
      <c r="K16" s="106">
        <f>'Open GP 1-5'!H15</f>
        <v>0</v>
      </c>
      <c r="L16" s="106">
        <f>'Open GP 1-5'!I15</f>
        <v>0</v>
      </c>
      <c r="M16" s="106">
        <f>'Open GP 1-5'!J15</f>
        <v>0</v>
      </c>
      <c r="N16" s="107">
        <f>'Open GP 1-5'!R15</f>
        <v>0</v>
      </c>
      <c r="O16" s="108">
        <f>'Open GP 1-5'!S15</f>
        <v>0</v>
      </c>
      <c r="P16" s="119"/>
      <c r="R16" s="129">
        <v>10</v>
      </c>
      <c r="S16" s="134">
        <f t="shared" si="1"/>
        <v>0</v>
      </c>
      <c r="T16" s="132">
        <f>IF(S16=0,0,SUM(S$7:S16))</f>
        <v>0</v>
      </c>
      <c r="U16" s="88" t="str">
        <f>'F1'!B15</f>
        <v>Krejčík Karel</v>
      </c>
      <c r="V16" s="106">
        <f>'F1'!C15</f>
        <v>1</v>
      </c>
      <c r="W16" s="106">
        <f>'F1'!D15</f>
        <v>0</v>
      </c>
      <c r="X16" s="106">
        <f>'F1'!E15</f>
        <v>0</v>
      </c>
      <c r="Y16" s="106">
        <f>'F1'!F15</f>
        <v>0</v>
      </c>
      <c r="Z16" s="106">
        <f>'F1'!G15</f>
        <v>1</v>
      </c>
      <c r="AA16" s="106">
        <f>'F1'!H15</f>
        <v>0</v>
      </c>
      <c r="AB16" s="106">
        <f>'F1'!I15</f>
        <v>0</v>
      </c>
      <c r="AC16" s="106">
        <f>'F1'!J15</f>
        <v>0</v>
      </c>
      <c r="AD16" s="107">
        <f>'F1'!R15</f>
        <v>100</v>
      </c>
      <c r="AE16" s="108">
        <f>'F1'!S15</f>
        <v>100</v>
      </c>
    </row>
    <row r="17" spans="2:31" ht="16.5">
      <c r="B17" s="129">
        <v>11</v>
      </c>
      <c r="C17" s="134">
        <f t="shared" si="0"/>
        <v>0</v>
      </c>
      <c r="D17" s="132">
        <f>IF(C17=0,0,SUM(C$7:C17))</f>
        <v>0</v>
      </c>
      <c r="E17" s="88">
        <f>'Open GP 1-5'!B16</f>
        <v>0</v>
      </c>
      <c r="F17" s="106">
        <f>'Open GP 1-5'!C16</f>
        <v>0</v>
      </c>
      <c r="G17" s="106">
        <f>'Open GP 1-5'!D16</f>
        <v>0</v>
      </c>
      <c r="H17" s="106">
        <f>'Open GP 1-5'!E16</f>
        <v>0</v>
      </c>
      <c r="I17" s="106">
        <f>'Open GP 1-5'!F16</f>
        <v>0</v>
      </c>
      <c r="J17" s="106">
        <f>'Open GP 1-5'!G16</f>
        <v>0</v>
      </c>
      <c r="K17" s="106">
        <f>'Open GP 1-5'!H16</f>
        <v>0</v>
      </c>
      <c r="L17" s="106">
        <f>'Open GP 1-5'!I16</f>
        <v>0</v>
      </c>
      <c r="M17" s="106">
        <f>'Open GP 1-5'!J16</f>
        <v>0</v>
      </c>
      <c r="N17" s="107">
        <f>'Open GP 1-5'!R16</f>
        <v>0</v>
      </c>
      <c r="O17" s="108">
        <f>'Open GP 1-5'!S16</f>
        <v>0</v>
      </c>
      <c r="P17" s="119"/>
      <c r="R17" s="129">
        <v>11</v>
      </c>
      <c r="S17" s="134">
        <f t="shared" si="1"/>
        <v>0</v>
      </c>
      <c r="T17" s="132">
        <f>IF(S17=0,0,SUM(S$7:S17))</f>
        <v>0</v>
      </c>
      <c r="U17" s="88" t="str">
        <f>'F1'!B16</f>
        <v>Prchal Libor</v>
      </c>
      <c r="V17" s="106">
        <f>'F1'!C16</f>
        <v>0</v>
      </c>
      <c r="W17" s="106">
        <f>'F1'!D16</f>
        <v>0</v>
      </c>
      <c r="X17" s="106">
        <f>'F1'!E16</f>
        <v>0</v>
      </c>
      <c r="Y17" s="106">
        <f>'F1'!F16</f>
        <v>3</v>
      </c>
      <c r="Z17" s="106">
        <f>'F1'!G16</f>
        <v>0</v>
      </c>
      <c r="AA17" s="106">
        <f>'F1'!H16</f>
        <v>0</v>
      </c>
      <c r="AB17" s="106">
        <f>'F1'!I16</f>
        <v>1</v>
      </c>
      <c r="AC17" s="106">
        <f>'F1'!J16</f>
        <v>0</v>
      </c>
      <c r="AD17" s="107">
        <f>'F1'!R16</f>
        <v>92</v>
      </c>
      <c r="AE17" s="108">
        <f>'F1'!S16</f>
        <v>92</v>
      </c>
    </row>
    <row r="18" spans="2:31" ht="16.5">
      <c r="B18" s="129">
        <v>12</v>
      </c>
      <c r="C18" s="134">
        <f t="shared" si="0"/>
        <v>0</v>
      </c>
      <c r="D18" s="132">
        <f>IF(C18=0,0,SUM(C$7:C18))</f>
        <v>0</v>
      </c>
      <c r="E18" s="88">
        <f>'Open GP 1-5'!B17</f>
        <v>0</v>
      </c>
      <c r="F18" s="106">
        <f>'Open GP 1-5'!C17</f>
        <v>0</v>
      </c>
      <c r="G18" s="106">
        <f>'Open GP 1-5'!D17</f>
        <v>0</v>
      </c>
      <c r="H18" s="106">
        <f>'Open GP 1-5'!E17</f>
        <v>0</v>
      </c>
      <c r="I18" s="106">
        <f>'Open GP 1-5'!F17</f>
        <v>0</v>
      </c>
      <c r="J18" s="106">
        <f>'Open GP 1-5'!G17</f>
        <v>0</v>
      </c>
      <c r="K18" s="106">
        <f>'Open GP 1-5'!H17</f>
        <v>0</v>
      </c>
      <c r="L18" s="106">
        <f>'Open GP 1-5'!I17</f>
        <v>0</v>
      </c>
      <c r="M18" s="106">
        <f>'Open GP 1-5'!J17</f>
        <v>0</v>
      </c>
      <c r="N18" s="107">
        <f>'Open GP 1-5'!R17</f>
        <v>0</v>
      </c>
      <c r="O18" s="108">
        <f>'Open GP 1-5'!S17</f>
        <v>0</v>
      </c>
      <c r="P18" s="119"/>
      <c r="R18" s="129">
        <v>12</v>
      </c>
      <c r="S18" s="134">
        <f t="shared" si="1"/>
        <v>0</v>
      </c>
      <c r="T18" s="132">
        <f>IF(S18=0,0,SUM(S$7:S18))</f>
        <v>0</v>
      </c>
      <c r="U18" s="88" t="str">
        <f>'F1'!B17</f>
        <v>Mencl Tomáš</v>
      </c>
      <c r="V18" s="106">
        <f>'F1'!C17</f>
        <v>4</v>
      </c>
      <c r="W18" s="106">
        <f>'F1'!D17</f>
        <v>0</v>
      </c>
      <c r="X18" s="106">
        <f>'F1'!E17</f>
        <v>0</v>
      </c>
      <c r="Y18" s="106">
        <f>'F1'!F17</f>
        <v>0</v>
      </c>
      <c r="Z18" s="106">
        <f>'F1'!G17</f>
        <v>3</v>
      </c>
      <c r="AA18" s="106">
        <f>'F1'!H17</f>
        <v>0</v>
      </c>
      <c r="AB18" s="106">
        <f>'F1'!I17</f>
        <v>0</v>
      </c>
      <c r="AC18" s="106">
        <f>'F1'!J17</f>
        <v>0</v>
      </c>
      <c r="AD18" s="107">
        <f>'F1'!R17</f>
        <v>82</v>
      </c>
      <c r="AE18" s="108">
        <f>'F1'!S17</f>
        <v>82</v>
      </c>
    </row>
    <row r="19" spans="2:31" ht="16.5">
      <c r="B19" s="129">
        <v>13</v>
      </c>
      <c r="C19" s="134">
        <f t="shared" si="0"/>
        <v>0</v>
      </c>
      <c r="D19" s="132">
        <f>IF(C19=0,0,SUM(C$7:C19))</f>
        <v>0</v>
      </c>
      <c r="E19" s="88">
        <f>'Open GP 1-5'!B18</f>
        <v>0</v>
      </c>
      <c r="F19" s="106">
        <f>'Open GP 1-5'!C18</f>
        <v>0</v>
      </c>
      <c r="G19" s="106">
        <f>'Open GP 1-5'!D18</f>
        <v>0</v>
      </c>
      <c r="H19" s="106">
        <f>'Open GP 1-5'!E18</f>
        <v>0</v>
      </c>
      <c r="I19" s="106">
        <f>'Open GP 1-5'!F18</f>
        <v>0</v>
      </c>
      <c r="J19" s="106">
        <f>'Open GP 1-5'!G18</f>
        <v>0</v>
      </c>
      <c r="K19" s="106">
        <f>'Open GP 1-5'!H18</f>
        <v>0</v>
      </c>
      <c r="L19" s="106">
        <f>'Open GP 1-5'!I18</f>
        <v>0</v>
      </c>
      <c r="M19" s="106">
        <f>'Open GP 1-5'!J18</f>
        <v>0</v>
      </c>
      <c r="N19" s="107">
        <f>'Open GP 1-5'!R18</f>
        <v>0</v>
      </c>
      <c r="O19" s="108">
        <f>'Open GP 1-5'!S18</f>
        <v>0</v>
      </c>
      <c r="P19" s="119"/>
      <c r="R19" s="129">
        <v>13</v>
      </c>
      <c r="S19" s="134">
        <f t="shared" si="1"/>
        <v>0</v>
      </c>
      <c r="T19" s="132">
        <f>IF(S19=0,0,SUM(S$7:S19))</f>
        <v>0</v>
      </c>
      <c r="U19" s="88" t="str">
        <f>'F1'!B18</f>
        <v>Klimeš Cedrik</v>
      </c>
      <c r="V19" s="106">
        <f>'F1'!C18</f>
        <v>0</v>
      </c>
      <c r="W19" s="106">
        <f>'F1'!D18</f>
        <v>0</v>
      </c>
      <c r="X19" s="106">
        <f>'F1'!E18</f>
        <v>0</v>
      </c>
      <c r="Y19" s="106">
        <f>'F1'!F18</f>
        <v>8</v>
      </c>
      <c r="Z19" s="106">
        <f>'F1'!G18</f>
        <v>0</v>
      </c>
      <c r="AA19" s="106">
        <f>'F1'!H18</f>
        <v>0</v>
      </c>
      <c r="AB19" s="106">
        <f>'F1'!I18</f>
        <v>4</v>
      </c>
      <c r="AC19" s="106">
        <f>'F1'!J18</f>
        <v>0</v>
      </c>
      <c r="AD19" s="107">
        <f>'F1'!R18</f>
        <v>76</v>
      </c>
      <c r="AE19" s="108">
        <f>'F1'!S18</f>
        <v>76</v>
      </c>
    </row>
    <row r="20" spans="2:31" ht="16.5">
      <c r="B20" s="129">
        <v>14</v>
      </c>
      <c r="C20" s="134">
        <f t="shared" si="0"/>
        <v>0</v>
      </c>
      <c r="D20" s="132">
        <f>IF(C20=0,0,SUM(C$7:C20))</f>
        <v>0</v>
      </c>
      <c r="E20" s="88">
        <f>'Open GP 1-5'!B19</f>
        <v>0</v>
      </c>
      <c r="F20" s="106">
        <f>'Open GP 1-5'!C19</f>
        <v>0</v>
      </c>
      <c r="G20" s="106">
        <f>'Open GP 1-5'!D19</f>
        <v>0</v>
      </c>
      <c r="H20" s="106">
        <f>'Open GP 1-5'!E19</f>
        <v>0</v>
      </c>
      <c r="I20" s="106">
        <f>'Open GP 1-5'!F19</f>
        <v>0</v>
      </c>
      <c r="J20" s="106">
        <f>'Open GP 1-5'!G19</f>
        <v>0</v>
      </c>
      <c r="K20" s="106">
        <f>'Open GP 1-5'!H19</f>
        <v>0</v>
      </c>
      <c r="L20" s="106">
        <f>'Open GP 1-5'!I19</f>
        <v>0</v>
      </c>
      <c r="M20" s="106">
        <f>'Open GP 1-5'!J19</f>
        <v>0</v>
      </c>
      <c r="N20" s="107">
        <f>'Open GP 1-5'!R19</f>
        <v>0</v>
      </c>
      <c r="O20" s="108">
        <f>'Open GP 1-5'!S19</f>
        <v>0</v>
      </c>
      <c r="P20" s="119"/>
      <c r="R20" s="129">
        <v>14</v>
      </c>
      <c r="S20" s="134">
        <f t="shared" si="1"/>
        <v>0</v>
      </c>
      <c r="T20" s="132">
        <f>IF(S20=0,0,SUM(S$7:S20))</f>
        <v>0</v>
      </c>
      <c r="U20" s="88" t="str">
        <f>'F1'!B19</f>
        <v>Prchal Jan</v>
      </c>
      <c r="V20" s="106">
        <f>'F1'!C19</f>
        <v>0</v>
      </c>
      <c r="W20" s="106">
        <f>'F1'!D19</f>
        <v>0</v>
      </c>
      <c r="X20" s="106">
        <f>'F1'!E19</f>
        <v>0</v>
      </c>
      <c r="Y20" s="106">
        <f>'F1'!F19</f>
        <v>4</v>
      </c>
      <c r="Z20" s="106">
        <f>'F1'!G19</f>
        <v>0</v>
      </c>
      <c r="AA20" s="106">
        <f>'F1'!H19</f>
        <v>0</v>
      </c>
      <c r="AB20" s="106">
        <f>'F1'!I19</f>
        <v>0</v>
      </c>
      <c r="AC20" s="106">
        <f>'F1'!J19</f>
        <v>0</v>
      </c>
      <c r="AD20" s="107">
        <f>'F1'!R19</f>
        <v>40</v>
      </c>
      <c r="AE20" s="108">
        <f>'F1'!S19</f>
        <v>40</v>
      </c>
    </row>
    <row r="21" spans="2:31" ht="16.5">
      <c r="B21" s="129">
        <v>15</v>
      </c>
      <c r="C21" s="134">
        <f t="shared" si="0"/>
        <v>0</v>
      </c>
      <c r="D21" s="132">
        <f>IF(C21=0,0,SUM(C$7:C21))</f>
        <v>0</v>
      </c>
      <c r="E21" s="88">
        <f>'Open GP 1-5'!B20</f>
        <v>0</v>
      </c>
      <c r="F21" s="106">
        <f>'Open GP 1-5'!C20</f>
        <v>0</v>
      </c>
      <c r="G21" s="106">
        <f>'Open GP 1-5'!D20</f>
        <v>0</v>
      </c>
      <c r="H21" s="106">
        <f>'Open GP 1-5'!E20</f>
        <v>0</v>
      </c>
      <c r="I21" s="106">
        <f>'Open GP 1-5'!F20</f>
        <v>0</v>
      </c>
      <c r="J21" s="106">
        <f>'Open GP 1-5'!G20</f>
        <v>0</v>
      </c>
      <c r="K21" s="106">
        <f>'Open GP 1-5'!H20</f>
        <v>0</v>
      </c>
      <c r="L21" s="106">
        <f>'Open GP 1-5'!I20</f>
        <v>0</v>
      </c>
      <c r="M21" s="106">
        <f>'Open GP 1-5'!J20</f>
        <v>0</v>
      </c>
      <c r="N21" s="107">
        <f>'Open GP 1-5'!R20</f>
        <v>0</v>
      </c>
      <c r="O21" s="108">
        <f>'Open GP 1-5'!S20</f>
        <v>0</v>
      </c>
      <c r="P21" s="119"/>
      <c r="R21" s="129">
        <v>15</v>
      </c>
      <c r="S21" s="134">
        <f t="shared" si="1"/>
        <v>0</v>
      </c>
      <c r="T21" s="132">
        <f>IF(S21=0,0,SUM(S$7:S21))</f>
        <v>0</v>
      </c>
      <c r="U21" s="88" t="str">
        <f>'F1'!B20</f>
        <v>Šulc Vladimír</v>
      </c>
      <c r="V21" s="106">
        <f>'F1'!C20</f>
        <v>0</v>
      </c>
      <c r="W21" s="106">
        <f>'F1'!D20</f>
        <v>5</v>
      </c>
      <c r="X21" s="106">
        <f>'F1'!E20</f>
        <v>0</v>
      </c>
      <c r="Y21" s="106">
        <f>'F1'!F20</f>
        <v>0</v>
      </c>
      <c r="Z21" s="106">
        <f>'F1'!G20</f>
        <v>0</v>
      </c>
      <c r="AA21" s="106">
        <f>'F1'!H20</f>
        <v>0</v>
      </c>
      <c r="AB21" s="106">
        <f>'F1'!I20</f>
        <v>0</v>
      </c>
      <c r="AC21" s="106">
        <f>'F1'!J20</f>
        <v>0</v>
      </c>
      <c r="AD21" s="107">
        <f>'F1'!R20</f>
        <v>39</v>
      </c>
      <c r="AE21" s="108">
        <f>'F1'!S20</f>
        <v>39</v>
      </c>
    </row>
    <row r="22" spans="2:31" ht="16.5">
      <c r="B22" s="129">
        <v>16</v>
      </c>
      <c r="C22" s="134">
        <f t="shared" si="0"/>
        <v>0</v>
      </c>
      <c r="D22" s="132">
        <f>IF(C22=0,0,SUM(C$7:C22))</f>
        <v>0</v>
      </c>
      <c r="E22" s="88">
        <f>'Open GP 1-5'!B21</f>
        <v>0</v>
      </c>
      <c r="F22" s="106">
        <f>'Open GP 1-5'!C21</f>
        <v>0</v>
      </c>
      <c r="G22" s="106">
        <f>'Open GP 1-5'!D21</f>
        <v>0</v>
      </c>
      <c r="H22" s="106">
        <f>'Open GP 1-5'!E21</f>
        <v>0</v>
      </c>
      <c r="I22" s="106">
        <f>'Open GP 1-5'!F21</f>
        <v>0</v>
      </c>
      <c r="J22" s="106">
        <f>'Open GP 1-5'!G21</f>
        <v>0</v>
      </c>
      <c r="K22" s="106">
        <f>'Open GP 1-5'!H21</f>
        <v>0</v>
      </c>
      <c r="L22" s="106">
        <f>'Open GP 1-5'!I21</f>
        <v>0</v>
      </c>
      <c r="M22" s="106">
        <f>'Open GP 1-5'!J21</f>
        <v>0</v>
      </c>
      <c r="N22" s="107">
        <f>'Open GP 1-5'!R21</f>
        <v>0</v>
      </c>
      <c r="O22" s="108">
        <f>'Open GP 1-5'!S21</f>
        <v>0</v>
      </c>
      <c r="P22" s="119"/>
      <c r="R22" s="129">
        <v>16</v>
      </c>
      <c r="S22" s="134">
        <f t="shared" si="1"/>
        <v>0</v>
      </c>
      <c r="T22" s="132">
        <f>IF(S22=0,0,SUM(S$7:S22))</f>
        <v>0</v>
      </c>
      <c r="U22" s="88" t="str">
        <f>'F1'!B21</f>
        <v>Brandejs Jan</v>
      </c>
      <c r="V22" s="106">
        <f>'F1'!C21</f>
        <v>6</v>
      </c>
      <c r="W22" s="106">
        <f>'F1'!D21</f>
        <v>0</v>
      </c>
      <c r="X22" s="106">
        <f>'F1'!E21</f>
        <v>0</v>
      </c>
      <c r="Y22" s="106">
        <f>'F1'!F21</f>
        <v>0</v>
      </c>
      <c r="Z22" s="106">
        <f>'F1'!G21</f>
        <v>0</v>
      </c>
      <c r="AA22" s="106">
        <f>'F1'!H21</f>
        <v>0</v>
      </c>
      <c r="AB22" s="106">
        <f>'F1'!I21</f>
        <v>0</v>
      </c>
      <c r="AC22" s="106">
        <f>'F1'!J21</f>
        <v>0</v>
      </c>
      <c r="AD22" s="107">
        <f>'F1'!R21</f>
        <v>38</v>
      </c>
      <c r="AE22" s="108">
        <f>'F1'!S21</f>
        <v>38</v>
      </c>
    </row>
    <row r="23" spans="2:31" ht="16.5">
      <c r="B23" s="129">
        <v>17</v>
      </c>
      <c r="C23" s="134">
        <f t="shared" si="0"/>
        <v>0</v>
      </c>
      <c r="D23" s="132">
        <f>IF(C23=0,0,SUM(C$7:C23))</f>
        <v>0</v>
      </c>
      <c r="E23" s="88">
        <f>'Open GP 1-5'!B22</f>
        <v>0</v>
      </c>
      <c r="F23" s="106">
        <f>'Open GP 1-5'!C22</f>
        <v>0</v>
      </c>
      <c r="G23" s="106">
        <f>'Open GP 1-5'!D22</f>
        <v>0</v>
      </c>
      <c r="H23" s="106">
        <f>'Open GP 1-5'!E22</f>
        <v>0</v>
      </c>
      <c r="I23" s="106">
        <f>'Open GP 1-5'!F22</f>
        <v>0</v>
      </c>
      <c r="J23" s="106">
        <f>'Open GP 1-5'!G22</f>
        <v>0</v>
      </c>
      <c r="K23" s="106">
        <f>'Open GP 1-5'!H22</f>
        <v>0</v>
      </c>
      <c r="L23" s="106">
        <f>'Open GP 1-5'!I22</f>
        <v>0</v>
      </c>
      <c r="M23" s="106">
        <f>'Open GP 1-5'!J22</f>
        <v>0</v>
      </c>
      <c r="N23" s="107">
        <f>'Open GP 1-5'!R22</f>
        <v>0</v>
      </c>
      <c r="O23" s="108">
        <f>'Open GP 1-5'!S22</f>
        <v>0</v>
      </c>
      <c r="P23" s="119"/>
      <c r="R23" s="129">
        <v>17</v>
      </c>
      <c r="S23" s="134">
        <f t="shared" si="1"/>
        <v>1</v>
      </c>
      <c r="T23" s="132">
        <f>IF(S23=0,0,SUM(S$7:S23))</f>
        <v>3</v>
      </c>
      <c r="U23" s="88" t="str">
        <f>'F1'!B22</f>
        <v>Votava Sam jun.</v>
      </c>
      <c r="V23" s="106">
        <f>'F1'!C22</f>
        <v>10</v>
      </c>
      <c r="W23" s="106">
        <f>'F1'!D22</f>
        <v>0</v>
      </c>
      <c r="X23" s="106">
        <f>'F1'!E22</f>
        <v>0</v>
      </c>
      <c r="Y23" s="106">
        <f>'F1'!F22</f>
        <v>0</v>
      </c>
      <c r="Z23" s="106">
        <f>'F1'!G22</f>
        <v>0</v>
      </c>
      <c r="AA23" s="106">
        <f>'F1'!H22</f>
        <v>0</v>
      </c>
      <c r="AB23" s="106">
        <f>'F1'!I22</f>
        <v>0</v>
      </c>
      <c r="AC23" s="106">
        <f>'F1'!J22</f>
        <v>0</v>
      </c>
      <c r="AD23" s="107">
        <f>'F1'!R22</f>
        <v>34</v>
      </c>
      <c r="AE23" s="108">
        <f>'F1'!S22</f>
        <v>34</v>
      </c>
    </row>
    <row r="24" spans="2:31" ht="16.5">
      <c r="B24" s="129">
        <v>18</v>
      </c>
      <c r="C24" s="134">
        <f t="shared" si="0"/>
        <v>0</v>
      </c>
      <c r="D24" s="132">
        <f>IF(C24=0,0,SUM(C$7:C24))</f>
        <v>0</v>
      </c>
      <c r="E24" s="88">
        <f>'Open GP 1-5'!B23</f>
        <v>0</v>
      </c>
      <c r="F24" s="106">
        <f>'Open GP 1-5'!C23</f>
        <v>0</v>
      </c>
      <c r="G24" s="106">
        <f>'Open GP 1-5'!D23</f>
        <v>0</v>
      </c>
      <c r="H24" s="106">
        <f>'Open GP 1-5'!E23</f>
        <v>0</v>
      </c>
      <c r="I24" s="106">
        <f>'Open GP 1-5'!F23</f>
        <v>0</v>
      </c>
      <c r="J24" s="106">
        <f>'Open GP 1-5'!G23</f>
        <v>0</v>
      </c>
      <c r="K24" s="106">
        <f>'Open GP 1-5'!H23</f>
        <v>0</v>
      </c>
      <c r="L24" s="106">
        <f>'Open GP 1-5'!I23</f>
        <v>0</v>
      </c>
      <c r="M24" s="106">
        <f>'Open GP 1-5'!J23</f>
        <v>0</v>
      </c>
      <c r="N24" s="107">
        <f>'Open GP 1-5'!R23</f>
        <v>0</v>
      </c>
      <c r="O24" s="108">
        <f>'Open GP 1-5'!S23</f>
        <v>0</v>
      </c>
      <c r="P24" s="119"/>
      <c r="R24" s="129">
        <v>18</v>
      </c>
      <c r="S24" s="134">
        <f t="shared" si="1"/>
        <v>1</v>
      </c>
      <c r="T24" s="132">
        <f>IF(S24=0,0,SUM(S$7:S24))</f>
        <v>4</v>
      </c>
      <c r="U24" s="88" t="str">
        <f>'F1'!B23</f>
        <v>Šnobl Adam jun.</v>
      </c>
      <c r="V24" s="106">
        <f>'F1'!C23</f>
        <v>0</v>
      </c>
      <c r="W24" s="106">
        <f>'F1'!D23</f>
        <v>11</v>
      </c>
      <c r="X24" s="106">
        <f>'F1'!E23</f>
        <v>0</v>
      </c>
      <c r="Y24" s="106">
        <f>'F1'!F23</f>
        <v>0</v>
      </c>
      <c r="Z24" s="106">
        <f>'F1'!G23</f>
        <v>0</v>
      </c>
      <c r="AA24" s="106">
        <f>'F1'!H23</f>
        <v>0</v>
      </c>
      <c r="AB24" s="106">
        <f>'F1'!I23</f>
        <v>0</v>
      </c>
      <c r="AC24" s="106">
        <f>'F1'!J23</f>
        <v>0</v>
      </c>
      <c r="AD24" s="107">
        <f>'F1'!R23</f>
        <v>33</v>
      </c>
      <c r="AE24" s="108">
        <f>'F1'!S23</f>
        <v>33</v>
      </c>
    </row>
    <row r="25" spans="2:31" ht="16.5">
      <c r="B25" s="129">
        <v>19</v>
      </c>
      <c r="C25" s="134">
        <f t="shared" si="0"/>
        <v>0</v>
      </c>
      <c r="D25" s="132">
        <f>IF(C25=0,0,SUM(C$7:C25))</f>
        <v>0</v>
      </c>
      <c r="E25" s="88">
        <f>'Open GP 1-5'!B24</f>
        <v>0</v>
      </c>
      <c r="F25" s="106">
        <f>'Open GP 1-5'!C24</f>
        <v>0</v>
      </c>
      <c r="G25" s="106">
        <f>'Open GP 1-5'!D24</f>
        <v>0</v>
      </c>
      <c r="H25" s="106">
        <f>'Open GP 1-5'!E24</f>
        <v>0</v>
      </c>
      <c r="I25" s="106">
        <f>'Open GP 1-5'!F24</f>
        <v>0</v>
      </c>
      <c r="J25" s="106">
        <f>'Open GP 1-5'!G24</f>
        <v>0</v>
      </c>
      <c r="K25" s="106">
        <f>'Open GP 1-5'!H24</f>
        <v>0</v>
      </c>
      <c r="L25" s="106">
        <f>'Open GP 1-5'!I24</f>
        <v>0</v>
      </c>
      <c r="M25" s="106">
        <f>'Open GP 1-5'!J24</f>
        <v>0</v>
      </c>
      <c r="N25" s="107">
        <f>'Open GP 1-5'!R24</f>
        <v>0</v>
      </c>
      <c r="O25" s="108">
        <f>'Open GP 1-5'!S24</f>
        <v>0</v>
      </c>
      <c r="P25" s="119"/>
      <c r="R25" s="129">
        <v>19</v>
      </c>
      <c r="S25" s="134">
        <f t="shared" si="1"/>
        <v>0</v>
      </c>
      <c r="T25" s="132">
        <f>IF(S25=0,0,SUM(S$7:S25))</f>
        <v>0</v>
      </c>
      <c r="U25" s="88">
        <f>'F1'!B24</f>
        <v>0</v>
      </c>
      <c r="V25" s="106">
        <f>'F1'!C24</f>
        <v>0</v>
      </c>
      <c r="W25" s="106">
        <f>'F1'!D24</f>
        <v>0</v>
      </c>
      <c r="X25" s="106">
        <f>'F1'!E24</f>
        <v>0</v>
      </c>
      <c r="Y25" s="106">
        <f>'F1'!F24</f>
        <v>0</v>
      </c>
      <c r="Z25" s="106">
        <f>'F1'!G24</f>
        <v>0</v>
      </c>
      <c r="AA25" s="106">
        <f>'F1'!H24</f>
        <v>0</v>
      </c>
      <c r="AB25" s="106">
        <f>'F1'!I24</f>
        <v>0</v>
      </c>
      <c r="AC25" s="106">
        <f>'F1'!J24</f>
        <v>0</v>
      </c>
      <c r="AD25" s="107">
        <f>'F1'!R24</f>
        <v>0</v>
      </c>
      <c r="AE25" s="108">
        <f>'F1'!S24</f>
        <v>0</v>
      </c>
    </row>
    <row r="26" spans="2:31" ht="17.25" thickBot="1">
      <c r="B26" s="130">
        <v>20</v>
      </c>
      <c r="C26" s="135">
        <f t="shared" si="0"/>
        <v>0</v>
      </c>
      <c r="D26" s="136">
        <f>IF(C26=0,0,SUM(C$7:C26))</f>
        <v>0</v>
      </c>
      <c r="E26" s="89">
        <f>'Open GP 1-5'!B25</f>
        <v>0</v>
      </c>
      <c r="F26" s="109">
        <f>'Open GP 1-5'!C25</f>
        <v>0</v>
      </c>
      <c r="G26" s="109">
        <f>'Open GP 1-5'!D25</f>
        <v>0</v>
      </c>
      <c r="H26" s="109">
        <f>'Open GP 1-5'!E25</f>
        <v>0</v>
      </c>
      <c r="I26" s="109">
        <f>'Open GP 1-5'!F25</f>
        <v>0</v>
      </c>
      <c r="J26" s="109">
        <f>'Open GP 1-5'!G25</f>
        <v>0</v>
      </c>
      <c r="K26" s="109">
        <f>'Open GP 1-5'!H25</f>
        <v>0</v>
      </c>
      <c r="L26" s="109">
        <f>'Open GP 1-5'!I25</f>
        <v>0</v>
      </c>
      <c r="M26" s="109">
        <f>'Open GP 1-5'!J25</f>
        <v>0</v>
      </c>
      <c r="N26" s="110">
        <f>'Open GP 1-5'!R25</f>
        <v>0</v>
      </c>
      <c r="O26" s="111">
        <f>'Open GP 1-5'!S25</f>
        <v>0</v>
      </c>
      <c r="P26" s="119"/>
      <c r="R26" s="130">
        <v>20</v>
      </c>
      <c r="S26" s="135">
        <f t="shared" si="1"/>
        <v>0</v>
      </c>
      <c r="T26" s="136">
        <f>IF(S26=0,0,SUM(S$7:S26))</f>
        <v>0</v>
      </c>
      <c r="U26" s="89">
        <f>'F1'!B25</f>
        <v>0</v>
      </c>
      <c r="V26" s="109">
        <f>'F1'!C25</f>
        <v>0</v>
      </c>
      <c r="W26" s="109">
        <f>'F1'!D25</f>
        <v>0</v>
      </c>
      <c r="X26" s="109">
        <f>'F1'!E25</f>
        <v>0</v>
      </c>
      <c r="Y26" s="109">
        <f>'F1'!F25</f>
        <v>0</v>
      </c>
      <c r="Z26" s="109">
        <f>'F1'!G25</f>
        <v>0</v>
      </c>
      <c r="AA26" s="109">
        <f>'F1'!H25</f>
        <v>0</v>
      </c>
      <c r="AB26" s="109">
        <f>'F1'!I25</f>
        <v>0</v>
      </c>
      <c r="AC26" s="109">
        <f>'F1'!J25</f>
        <v>0</v>
      </c>
      <c r="AD26" s="110">
        <f>'F1'!R25</f>
        <v>0</v>
      </c>
      <c r="AE26" s="111">
        <f>'F1'!S25</f>
        <v>0</v>
      </c>
    </row>
    <row r="27" spans="6:31" ht="4.5" customHeight="1" thickTop="1">
      <c r="F27" s="87"/>
      <c r="G27" s="87"/>
      <c r="H27" s="87"/>
      <c r="I27" s="87"/>
      <c r="J27" s="87"/>
      <c r="K27" s="87"/>
      <c r="L27" s="87"/>
      <c r="M27" s="87"/>
      <c r="N27" s="86"/>
      <c r="O27" s="86"/>
      <c r="P27" s="86"/>
      <c r="V27" s="87"/>
      <c r="W27" s="87"/>
      <c r="X27" s="87"/>
      <c r="Y27" s="87"/>
      <c r="Z27" s="87"/>
      <c r="AA27" s="87"/>
      <c r="AB27" s="87"/>
      <c r="AC27" s="87"/>
      <c r="AD27" s="86"/>
      <c r="AE27" s="86"/>
    </row>
    <row r="28" spans="2:31" ht="23.25" thickBot="1">
      <c r="B28" s="183" t="str">
        <f>'EP 1-10'!A1</f>
        <v>EP 1:10 modified - 2022 léto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16"/>
      <c r="R28" s="183" t="str">
        <f>'13,5T_zero'!A1</f>
        <v>13,5T ZERO - 2022 léto</v>
      </c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</row>
    <row r="29" spans="2:31" ht="15" customHeight="1" thickBot="1" thickTop="1">
      <c r="B29" s="184" t="s">
        <v>2</v>
      </c>
      <c r="C29" s="185"/>
      <c r="D29" s="186"/>
      <c r="E29" s="187" t="s">
        <v>0</v>
      </c>
      <c r="F29" s="181" t="s">
        <v>1</v>
      </c>
      <c r="G29" s="181"/>
      <c r="H29" s="181"/>
      <c r="I29" s="181"/>
      <c r="J29" s="181"/>
      <c r="K29" s="181"/>
      <c r="L29" s="181"/>
      <c r="M29" s="181"/>
      <c r="N29" s="189" t="s">
        <v>8</v>
      </c>
      <c r="O29" s="190"/>
      <c r="P29" s="117"/>
      <c r="R29" s="184" t="s">
        <v>2</v>
      </c>
      <c r="S29" s="185"/>
      <c r="T29" s="186"/>
      <c r="U29" s="187" t="s">
        <v>0</v>
      </c>
      <c r="V29" s="181" t="s">
        <v>1</v>
      </c>
      <c r="W29" s="181"/>
      <c r="X29" s="181"/>
      <c r="Y29" s="181"/>
      <c r="Z29" s="181"/>
      <c r="AA29" s="181"/>
      <c r="AB29" s="181"/>
      <c r="AC29" s="181"/>
      <c r="AD29" s="189" t="s">
        <v>8</v>
      </c>
      <c r="AE29" s="190"/>
    </row>
    <row r="30" spans="2:31" ht="15" customHeight="1" thickBot="1" thickTop="1">
      <c r="B30" s="139" t="s">
        <v>24</v>
      </c>
      <c r="C30" s="137"/>
      <c r="D30" s="138" t="s">
        <v>25</v>
      </c>
      <c r="E30" s="188"/>
      <c r="F30" s="90">
        <v>1</v>
      </c>
      <c r="G30" s="90">
        <v>2</v>
      </c>
      <c r="H30" s="90">
        <v>3</v>
      </c>
      <c r="I30" s="90">
        <v>4</v>
      </c>
      <c r="J30" s="90">
        <v>5</v>
      </c>
      <c r="K30" s="90">
        <v>6</v>
      </c>
      <c r="L30" s="90">
        <v>7</v>
      </c>
      <c r="M30" s="90">
        <v>8</v>
      </c>
      <c r="N30" s="91" t="s">
        <v>6</v>
      </c>
      <c r="O30" s="92" t="s">
        <v>7</v>
      </c>
      <c r="P30" s="118"/>
      <c r="R30" s="139" t="s">
        <v>24</v>
      </c>
      <c r="S30" s="137"/>
      <c r="T30" s="138" t="s">
        <v>25</v>
      </c>
      <c r="U30" s="188"/>
      <c r="V30" s="90">
        <v>1</v>
      </c>
      <c r="W30" s="90">
        <v>2</v>
      </c>
      <c r="X30" s="90">
        <v>3</v>
      </c>
      <c r="Y30" s="90">
        <v>4</v>
      </c>
      <c r="Z30" s="90">
        <v>5</v>
      </c>
      <c r="AA30" s="90">
        <v>6</v>
      </c>
      <c r="AB30" s="90">
        <v>7</v>
      </c>
      <c r="AC30" s="90">
        <v>8</v>
      </c>
      <c r="AD30" s="91" t="s">
        <v>6</v>
      </c>
      <c r="AE30" s="92" t="s">
        <v>7</v>
      </c>
    </row>
    <row r="31" spans="2:31" ht="17.25" thickTop="1">
      <c r="B31" s="127">
        <v>1</v>
      </c>
      <c r="C31" s="133">
        <f>IF(TYPE(SEARCH("jun.",E31))=16,0,1)</f>
        <v>0</v>
      </c>
      <c r="D31" s="131">
        <f>IF(C31=0,0,SUM(C31:C31))</f>
        <v>0</v>
      </c>
      <c r="E31" s="93" t="str">
        <f>'EP 1-10'!B6</f>
        <v>Jarolímek Jiří</v>
      </c>
      <c r="F31" s="103">
        <f>'EP 1-10'!C6</f>
        <v>2</v>
      </c>
      <c r="G31" s="103">
        <f>'EP 1-10'!D6</f>
        <v>2</v>
      </c>
      <c r="H31" s="103">
        <f>'EP 1-10'!E6</f>
        <v>1</v>
      </c>
      <c r="I31" s="103">
        <f>'EP 1-10'!F6</f>
        <v>1</v>
      </c>
      <c r="J31" s="103">
        <f>'EP 1-10'!G6</f>
        <v>1</v>
      </c>
      <c r="K31" s="103">
        <f>'EP 1-10'!H6</f>
        <v>0</v>
      </c>
      <c r="L31" s="103">
        <f>'EP 1-10'!I6</f>
        <v>1</v>
      </c>
      <c r="M31" s="103">
        <f>'EP 1-10'!J6</f>
        <v>0</v>
      </c>
      <c r="N31" s="104">
        <f>'EP 1-10'!R6</f>
        <v>290</v>
      </c>
      <c r="O31" s="105">
        <f>'EP 1-10'!S6</f>
        <v>245</v>
      </c>
      <c r="P31" s="119"/>
      <c r="R31" s="127">
        <v>1</v>
      </c>
      <c r="S31" s="133">
        <f>IF(TYPE(SEARCH("jun.",U31))=16,0,1)</f>
        <v>0</v>
      </c>
      <c r="T31" s="131">
        <f>IF(S31=0,0,SUM(S31:S31))</f>
        <v>0</v>
      </c>
      <c r="U31" s="93" t="str">
        <f>'13,5T_zero'!B6</f>
        <v>Prášil Jakub</v>
      </c>
      <c r="V31" s="103">
        <f>'13,5T_zero'!C6</f>
        <v>2</v>
      </c>
      <c r="W31" s="103">
        <f>'13,5T_zero'!D6</f>
        <v>1</v>
      </c>
      <c r="X31" s="103">
        <f>'13,5T_zero'!E6</f>
        <v>1</v>
      </c>
      <c r="Y31" s="103">
        <f>'13,5T_zero'!F6</f>
        <v>2</v>
      </c>
      <c r="Z31" s="103">
        <f>'13,5T_zero'!G6</f>
        <v>2</v>
      </c>
      <c r="AA31" s="103">
        <f>'13,5T_zero'!H6</f>
        <v>0</v>
      </c>
      <c r="AB31" s="103">
        <f>'13,5T_zero'!I6</f>
        <v>0</v>
      </c>
      <c r="AC31" s="103">
        <f>'13,5T_zero'!J6</f>
        <v>0</v>
      </c>
      <c r="AD31" s="104">
        <f>'13,5T_zero'!R6</f>
        <v>235</v>
      </c>
      <c r="AE31" s="105">
        <f>'13,5T_zero'!S6</f>
        <v>190</v>
      </c>
    </row>
    <row r="32" spans="2:31" ht="16.5">
      <c r="B32" s="128">
        <v>2</v>
      </c>
      <c r="C32" s="134">
        <f aca="true" t="shared" si="2" ref="C32:C50">IF(TYPE(SEARCH("jun.",E32))=16,0,1)</f>
        <v>0</v>
      </c>
      <c r="D32" s="132">
        <f>IF(C32=0,0,SUM(C$31:C32))</f>
        <v>0</v>
      </c>
      <c r="E32" s="94" t="str">
        <f>'EP 1-10'!B7</f>
        <v>Loupý Miroslav</v>
      </c>
      <c r="F32" s="106">
        <f>'EP 1-10'!C7</f>
        <v>4</v>
      </c>
      <c r="G32" s="106">
        <f>'EP 1-10'!D7</f>
        <v>4</v>
      </c>
      <c r="H32" s="106">
        <f>'EP 1-10'!E7</f>
        <v>4</v>
      </c>
      <c r="I32" s="106">
        <f>'EP 1-10'!F7</f>
        <v>2</v>
      </c>
      <c r="J32" s="106">
        <f>'EP 1-10'!G7</f>
        <v>4</v>
      </c>
      <c r="K32" s="106">
        <f>'EP 1-10'!H7</f>
        <v>0</v>
      </c>
      <c r="L32" s="106">
        <f>'EP 1-10'!I7</f>
        <v>2</v>
      </c>
      <c r="M32" s="106">
        <f>'EP 1-10'!J7</f>
        <v>0</v>
      </c>
      <c r="N32" s="107">
        <f>'EP 1-10'!R7</f>
        <v>250</v>
      </c>
      <c r="O32" s="108">
        <f>'EP 1-10'!S7</f>
        <v>210</v>
      </c>
      <c r="P32" s="119"/>
      <c r="R32" s="128">
        <v>2</v>
      </c>
      <c r="S32" s="134">
        <f aca="true" t="shared" si="3" ref="S32:S50">IF(TYPE(SEARCH("jun.",U32))=16,0,1)</f>
        <v>0</v>
      </c>
      <c r="T32" s="132">
        <f>IF(S32=0,0,SUM(S$31:S32))</f>
        <v>0</v>
      </c>
      <c r="U32" s="94" t="str">
        <f>'13,5T_zero'!B7</f>
        <v>Kejdana Pavel st.</v>
      </c>
      <c r="V32" s="106">
        <f>'13,5T_zero'!C7</f>
        <v>5</v>
      </c>
      <c r="W32" s="106">
        <f>'13,5T_zero'!D7</f>
        <v>2</v>
      </c>
      <c r="X32" s="106">
        <f>'13,5T_zero'!E7</f>
        <v>2</v>
      </c>
      <c r="Y32" s="106">
        <f>'13,5T_zero'!F7</f>
        <v>3</v>
      </c>
      <c r="Z32" s="106">
        <f>'13,5T_zero'!G7</f>
        <v>3</v>
      </c>
      <c r="AA32" s="106">
        <f>'13,5T_zero'!H7</f>
        <v>0</v>
      </c>
      <c r="AB32" s="106">
        <f>'13,5T_zero'!I7</f>
        <v>0</v>
      </c>
      <c r="AC32" s="106">
        <f>'13,5T_zero'!J7</f>
        <v>0</v>
      </c>
      <c r="AD32" s="107">
        <f>'13,5T_zero'!R7</f>
        <v>213</v>
      </c>
      <c r="AE32" s="108">
        <f>'13,5T_zero'!S7</f>
        <v>174</v>
      </c>
    </row>
    <row r="33" spans="2:31" ht="16.5">
      <c r="B33" s="128">
        <v>3</v>
      </c>
      <c r="C33" s="134">
        <f t="shared" si="2"/>
        <v>0</v>
      </c>
      <c r="D33" s="132">
        <f>IF(C33=0,0,SUM(C$31:C33))</f>
        <v>0</v>
      </c>
      <c r="E33" s="94" t="str">
        <f>'EP 1-10'!B8</f>
        <v>Heřmánek Martin</v>
      </c>
      <c r="F33" s="106">
        <f>'EP 1-10'!C8</f>
        <v>5</v>
      </c>
      <c r="G33" s="106">
        <f>'EP 1-10'!D8</f>
        <v>6</v>
      </c>
      <c r="H33" s="106">
        <f>'EP 1-10'!E8</f>
        <v>7</v>
      </c>
      <c r="I33" s="106">
        <f>'EP 1-10'!F8</f>
        <v>0</v>
      </c>
      <c r="J33" s="106">
        <f>'EP 1-10'!G8</f>
        <v>6</v>
      </c>
      <c r="K33" s="106">
        <f>'EP 1-10'!H8</f>
        <v>0</v>
      </c>
      <c r="L33" s="106">
        <f>'EP 1-10'!I8</f>
        <v>4</v>
      </c>
      <c r="M33" s="106">
        <f>'EP 1-10'!J8</f>
        <v>0</v>
      </c>
      <c r="N33" s="107">
        <f>'EP 1-10'!R8</f>
        <v>192</v>
      </c>
      <c r="O33" s="108">
        <f>'EP 1-10'!S8</f>
        <v>192</v>
      </c>
      <c r="P33" s="119"/>
      <c r="R33" s="128">
        <v>3</v>
      </c>
      <c r="S33" s="134">
        <f t="shared" si="3"/>
        <v>1</v>
      </c>
      <c r="T33" s="132">
        <f>IF(S33=0,0,SUM(S$31:S33))</f>
        <v>1</v>
      </c>
      <c r="U33" s="94" t="str">
        <f>'13,5T_zero'!B8</f>
        <v>Heřmánková Adélka jun.</v>
      </c>
      <c r="V33" s="106">
        <f>'13,5T_zero'!C8</f>
        <v>6</v>
      </c>
      <c r="W33" s="106">
        <f>'13,5T_zero'!D8</f>
        <v>4</v>
      </c>
      <c r="X33" s="106">
        <f>'13,5T_zero'!E8</f>
        <v>3</v>
      </c>
      <c r="Y33" s="106">
        <f>'13,5T_zero'!F8</f>
        <v>0</v>
      </c>
      <c r="Z33" s="106">
        <f>'13,5T_zero'!G8</f>
        <v>4</v>
      </c>
      <c r="AA33" s="106">
        <f>'13,5T_zero'!H8</f>
        <v>0</v>
      </c>
      <c r="AB33" s="106">
        <f>'13,5T_zero'!I8</f>
        <v>0</v>
      </c>
      <c r="AC33" s="106">
        <f>'13,5T_zero'!J8</f>
        <v>0</v>
      </c>
      <c r="AD33" s="107">
        <f>'13,5T_zero'!R8</f>
        <v>160</v>
      </c>
      <c r="AE33" s="108">
        <f>'13,5T_zero'!S8</f>
        <v>160</v>
      </c>
    </row>
    <row r="34" spans="2:31" ht="16.5">
      <c r="B34" s="129">
        <v>4</v>
      </c>
      <c r="C34" s="134">
        <f t="shared" si="2"/>
        <v>0</v>
      </c>
      <c r="D34" s="132">
        <f>IF(C34=0,0,SUM(C$31:C34))</f>
        <v>0</v>
      </c>
      <c r="E34" s="88" t="str">
        <f>'EP 1-10'!B9</f>
        <v>Doležal Karel</v>
      </c>
      <c r="F34" s="106">
        <f>'EP 1-10'!C9</f>
        <v>3</v>
      </c>
      <c r="G34" s="106">
        <f>'EP 1-10'!D9</f>
        <v>3</v>
      </c>
      <c r="H34" s="106">
        <f>'EP 1-10'!E9</f>
        <v>2</v>
      </c>
      <c r="I34" s="106">
        <f>'EP 1-10'!F9</f>
        <v>0</v>
      </c>
      <c r="J34" s="106">
        <f>'EP 1-10'!G9</f>
        <v>2</v>
      </c>
      <c r="K34" s="106">
        <f>'EP 1-10'!H9</f>
        <v>0</v>
      </c>
      <c r="L34" s="106">
        <f>'EP 1-10'!I9</f>
        <v>0</v>
      </c>
      <c r="M34" s="106">
        <f>'EP 1-10'!J9</f>
        <v>0</v>
      </c>
      <c r="N34" s="107">
        <f>'EP 1-10'!R9</f>
        <v>174</v>
      </c>
      <c r="O34" s="108">
        <f>'EP 1-10'!S9</f>
        <v>174</v>
      </c>
      <c r="P34" s="119"/>
      <c r="R34" s="129">
        <v>4</v>
      </c>
      <c r="S34" s="134">
        <f t="shared" si="3"/>
        <v>0</v>
      </c>
      <c r="T34" s="132">
        <f>IF(S34=0,0,SUM(S$31:S34))</f>
        <v>0</v>
      </c>
      <c r="U34" s="88" t="str">
        <f>'13,5T_zero'!B9</f>
        <v>Řach Ivo</v>
      </c>
      <c r="V34" s="106">
        <f>'13,5T_zero'!C9</f>
        <v>0</v>
      </c>
      <c r="W34" s="106">
        <f>'13,5T_zero'!D9</f>
        <v>6</v>
      </c>
      <c r="X34" s="106">
        <f>'13,5T_zero'!E9</f>
        <v>4</v>
      </c>
      <c r="Y34" s="106">
        <f>'13,5T_zero'!F9</f>
        <v>6</v>
      </c>
      <c r="Z34" s="106">
        <f>'13,5T_zero'!G9</f>
        <v>5</v>
      </c>
      <c r="AA34" s="106">
        <f>'13,5T_zero'!H9</f>
        <v>0</v>
      </c>
      <c r="AB34" s="106">
        <f>'13,5T_zero'!I9</f>
        <v>0</v>
      </c>
      <c r="AC34" s="106">
        <f>'13,5T_zero'!J9</f>
        <v>0</v>
      </c>
      <c r="AD34" s="107">
        <f>'13,5T_zero'!R9</f>
        <v>155</v>
      </c>
      <c r="AE34" s="108">
        <f>'13,5T_zero'!S9</f>
        <v>155</v>
      </c>
    </row>
    <row r="35" spans="2:31" ht="16.5">
      <c r="B35" s="129">
        <v>5</v>
      </c>
      <c r="C35" s="134">
        <f t="shared" si="2"/>
        <v>0</v>
      </c>
      <c r="D35" s="132">
        <f>IF(C35=0,0,SUM(C$31:C35))</f>
        <v>0</v>
      </c>
      <c r="E35" s="88" t="str">
        <f>'EP 1-10'!B10</f>
        <v>Doležal Jakub</v>
      </c>
      <c r="F35" s="106">
        <f>'EP 1-10'!C10</f>
        <v>7</v>
      </c>
      <c r="G35" s="106">
        <f>'EP 1-10'!D10</f>
        <v>5</v>
      </c>
      <c r="H35" s="106">
        <f>'EP 1-10'!E10</f>
        <v>5</v>
      </c>
      <c r="I35" s="106">
        <f>'EP 1-10'!F10</f>
        <v>0</v>
      </c>
      <c r="J35" s="106">
        <f>'EP 1-10'!G10</f>
        <v>5</v>
      </c>
      <c r="K35" s="106">
        <f>'EP 1-10'!H10</f>
        <v>0</v>
      </c>
      <c r="L35" s="106">
        <f>'EP 1-10'!I10</f>
        <v>0</v>
      </c>
      <c r="M35" s="106">
        <f>'EP 1-10'!J10</f>
        <v>0</v>
      </c>
      <c r="N35" s="107">
        <f>'EP 1-10'!R10</f>
        <v>154</v>
      </c>
      <c r="O35" s="108">
        <f>'EP 1-10'!S10</f>
        <v>154</v>
      </c>
      <c r="P35" s="119"/>
      <c r="R35" s="129">
        <v>5</v>
      </c>
      <c r="S35" s="134">
        <f t="shared" si="3"/>
        <v>0</v>
      </c>
      <c r="T35" s="132">
        <f>IF(S35=0,0,SUM(S$31:S35))</f>
        <v>0</v>
      </c>
      <c r="U35" s="88" t="str">
        <f>'13,5T_zero'!B10</f>
        <v>Baxant Martin</v>
      </c>
      <c r="V35" s="106">
        <f>'13,5T_zero'!C10</f>
        <v>8</v>
      </c>
      <c r="W35" s="106">
        <f>'13,5T_zero'!D10</f>
        <v>0</v>
      </c>
      <c r="X35" s="106">
        <f>'13,5T_zero'!E10</f>
        <v>5</v>
      </c>
      <c r="Y35" s="106">
        <f>'13,5T_zero'!F10</f>
        <v>5</v>
      </c>
      <c r="Z35" s="106">
        <f>'13,5T_zero'!G10</f>
        <v>0</v>
      </c>
      <c r="AA35" s="106">
        <f>'13,5T_zero'!H10</f>
        <v>0</v>
      </c>
      <c r="AB35" s="106">
        <f>'13,5T_zero'!I10</f>
        <v>0</v>
      </c>
      <c r="AC35" s="106">
        <f>'13,5T_zero'!J10</f>
        <v>0</v>
      </c>
      <c r="AD35" s="107">
        <f>'13,5T_zero'!R10</f>
        <v>114</v>
      </c>
      <c r="AE35" s="108">
        <f>'13,5T_zero'!S10</f>
        <v>114</v>
      </c>
    </row>
    <row r="36" spans="2:31" ht="16.5">
      <c r="B36" s="129">
        <v>6</v>
      </c>
      <c r="C36" s="134">
        <f t="shared" si="2"/>
        <v>0</v>
      </c>
      <c r="D36" s="132">
        <f>IF(C36=0,0,SUM(C$31:C36))</f>
        <v>0</v>
      </c>
      <c r="E36" s="88" t="str">
        <f>'EP 1-10'!B11</f>
        <v>Kanina Jan</v>
      </c>
      <c r="F36" s="106">
        <f>'EP 1-10'!C11</f>
        <v>0</v>
      </c>
      <c r="G36" s="106">
        <f>'EP 1-10'!D11</f>
        <v>0</v>
      </c>
      <c r="H36" s="106">
        <f>'EP 1-10'!E11</f>
        <v>3</v>
      </c>
      <c r="I36" s="106">
        <f>'EP 1-10'!F11</f>
        <v>3</v>
      </c>
      <c r="J36" s="106">
        <f>'EP 1-10'!G11</f>
        <v>3</v>
      </c>
      <c r="K36" s="106">
        <f>'EP 1-10'!H11</f>
        <v>0</v>
      </c>
      <c r="L36" s="106">
        <f>'EP 1-10'!I11</f>
        <v>0</v>
      </c>
      <c r="M36" s="106">
        <f>'EP 1-10'!J11</f>
        <v>0</v>
      </c>
      <c r="N36" s="107">
        <f>'EP 1-10'!R11</f>
        <v>126</v>
      </c>
      <c r="O36" s="108">
        <f>'EP 1-10'!S11</f>
        <v>126</v>
      </c>
      <c r="P36" s="119"/>
      <c r="R36" s="129">
        <v>6</v>
      </c>
      <c r="S36" s="134">
        <f t="shared" si="3"/>
        <v>0</v>
      </c>
      <c r="T36" s="132">
        <f>IF(S36=0,0,SUM(S$31:S36))</f>
        <v>0</v>
      </c>
      <c r="U36" s="88" t="str">
        <f>'13,5T_zero'!B11</f>
        <v>Krejčík Karel</v>
      </c>
      <c r="V36" s="106">
        <f>'13,5T_zero'!C11</f>
        <v>1</v>
      </c>
      <c r="W36" s="106">
        <f>'13,5T_zero'!D11</f>
        <v>0</v>
      </c>
      <c r="X36" s="106">
        <f>'13,5T_zero'!E11</f>
        <v>0</v>
      </c>
      <c r="Y36" s="106">
        <f>'13,5T_zero'!F11</f>
        <v>0</v>
      </c>
      <c r="Z36" s="106">
        <f>'13,5T_zero'!G11</f>
        <v>1</v>
      </c>
      <c r="AA36" s="106">
        <f>'13,5T_zero'!H11</f>
        <v>0</v>
      </c>
      <c r="AB36" s="106">
        <f>'13,5T_zero'!I11</f>
        <v>0</v>
      </c>
      <c r="AC36" s="106">
        <f>'13,5T_zero'!J11</f>
        <v>0</v>
      </c>
      <c r="AD36" s="107">
        <f>'13,5T_zero'!R11</f>
        <v>100</v>
      </c>
      <c r="AE36" s="108">
        <f>'13,5T_zero'!S11</f>
        <v>100</v>
      </c>
    </row>
    <row r="37" spans="2:31" ht="16.5">
      <c r="B37" s="129">
        <v>7</v>
      </c>
      <c r="C37" s="134">
        <f t="shared" si="2"/>
        <v>0</v>
      </c>
      <c r="D37" s="132">
        <f>IF(C37=0,0,SUM(C$31:C37))</f>
        <v>0</v>
      </c>
      <c r="E37" s="88" t="str">
        <f>'EP 1-10'!B12</f>
        <v>Červ Miroslav</v>
      </c>
      <c r="F37" s="106">
        <f>'EP 1-10'!C12</f>
        <v>0</v>
      </c>
      <c r="G37" s="106">
        <f>'EP 1-10'!D12</f>
        <v>0</v>
      </c>
      <c r="H37" s="106">
        <f>'EP 1-10'!E12</f>
        <v>6</v>
      </c>
      <c r="I37" s="106">
        <f>'EP 1-10'!F12</f>
        <v>0</v>
      </c>
      <c r="J37" s="106">
        <f>'EP 1-10'!G12</f>
        <v>0</v>
      </c>
      <c r="K37" s="106">
        <f>'EP 1-10'!H12</f>
        <v>0</v>
      </c>
      <c r="L37" s="106">
        <f>'EP 1-10'!I12</f>
        <v>3</v>
      </c>
      <c r="M37" s="106">
        <f>'EP 1-10'!J12</f>
        <v>0</v>
      </c>
      <c r="N37" s="107">
        <f>'EP 1-10'!R12</f>
        <v>80</v>
      </c>
      <c r="O37" s="108">
        <f>'EP 1-10'!S12</f>
        <v>80</v>
      </c>
      <c r="P37" s="119"/>
      <c r="R37" s="129">
        <v>7</v>
      </c>
      <c r="S37" s="134">
        <f t="shared" si="3"/>
        <v>0</v>
      </c>
      <c r="T37" s="132">
        <f>IF(S37=0,0,SUM(S$31:S37))</f>
        <v>0</v>
      </c>
      <c r="U37" s="88" t="str">
        <f>'13,5T_zero'!B12</f>
        <v>Olšaník Martin</v>
      </c>
      <c r="V37" s="106">
        <f>'13,5T_zero'!C12</f>
        <v>7</v>
      </c>
      <c r="W37" s="106">
        <f>'13,5T_zero'!D12</f>
        <v>5</v>
      </c>
      <c r="X37" s="106">
        <f>'13,5T_zero'!E12</f>
        <v>0</v>
      </c>
      <c r="Y37" s="106">
        <f>'13,5T_zero'!F12</f>
        <v>0</v>
      </c>
      <c r="Z37" s="106">
        <f>'13,5T_zero'!G12</f>
        <v>0</v>
      </c>
      <c r="AA37" s="106">
        <f>'13,5T_zero'!H12</f>
        <v>0</v>
      </c>
      <c r="AB37" s="106">
        <f>'13,5T_zero'!I12</f>
        <v>0</v>
      </c>
      <c r="AC37" s="106">
        <f>'13,5T_zero'!J12</f>
        <v>0</v>
      </c>
      <c r="AD37" s="107">
        <f>'13,5T_zero'!R12</f>
        <v>76</v>
      </c>
      <c r="AE37" s="108">
        <f>'13,5T_zero'!S12</f>
        <v>76</v>
      </c>
    </row>
    <row r="38" spans="2:31" ht="16.5">
      <c r="B38" s="129">
        <v>8</v>
      </c>
      <c r="C38" s="134">
        <f t="shared" si="2"/>
        <v>0</v>
      </c>
      <c r="D38" s="132">
        <f>IF(C38=0,0,SUM(C$31:C38))</f>
        <v>0</v>
      </c>
      <c r="E38" s="88" t="str">
        <f>'EP 1-10'!B13</f>
        <v>Vyšín Jiří</v>
      </c>
      <c r="F38" s="106">
        <f>'EP 1-10'!C13</f>
        <v>1</v>
      </c>
      <c r="G38" s="106">
        <f>'EP 1-10'!D13</f>
        <v>0</v>
      </c>
      <c r="H38" s="106">
        <f>'EP 1-10'!E13</f>
        <v>0</v>
      </c>
      <c r="I38" s="106">
        <f>'EP 1-10'!F13</f>
        <v>0</v>
      </c>
      <c r="J38" s="106">
        <f>'EP 1-10'!G13</f>
        <v>0</v>
      </c>
      <c r="K38" s="106">
        <f>'EP 1-10'!H13</f>
        <v>0</v>
      </c>
      <c r="L38" s="106">
        <f>'EP 1-10'!I13</f>
        <v>0</v>
      </c>
      <c r="M38" s="106">
        <f>'EP 1-10'!J13</f>
        <v>0</v>
      </c>
      <c r="N38" s="107">
        <f>'EP 1-10'!R13</f>
        <v>50</v>
      </c>
      <c r="O38" s="108">
        <f>'EP 1-10'!S13</f>
        <v>50</v>
      </c>
      <c r="P38" s="119"/>
      <c r="R38" s="129">
        <v>8</v>
      </c>
      <c r="S38" s="134">
        <f t="shared" si="3"/>
        <v>0</v>
      </c>
      <c r="T38" s="132">
        <f>IF(S38=0,0,SUM(S$31:S38))</f>
        <v>0</v>
      </c>
      <c r="U38" s="88" t="str">
        <f>'13,5T_zero'!B13</f>
        <v>Šponar Martin</v>
      </c>
      <c r="V38" s="106">
        <f>'13,5T_zero'!C13</f>
        <v>0</v>
      </c>
      <c r="W38" s="106">
        <f>'13,5T_zero'!D13</f>
        <v>0</v>
      </c>
      <c r="X38" s="106">
        <f>'13,5T_zero'!E13</f>
        <v>0</v>
      </c>
      <c r="Y38" s="106">
        <f>'13,5T_zero'!F13</f>
        <v>1</v>
      </c>
      <c r="Z38" s="106">
        <f>'13,5T_zero'!G13</f>
        <v>0</v>
      </c>
      <c r="AA38" s="106">
        <f>'13,5T_zero'!H13</f>
        <v>0</v>
      </c>
      <c r="AB38" s="106">
        <f>'13,5T_zero'!I13</f>
        <v>0</v>
      </c>
      <c r="AC38" s="106">
        <f>'13,5T_zero'!J13</f>
        <v>0</v>
      </c>
      <c r="AD38" s="107">
        <f>'13,5T_zero'!R13</f>
        <v>50</v>
      </c>
      <c r="AE38" s="108">
        <f>'13,5T_zero'!S13</f>
        <v>50</v>
      </c>
    </row>
    <row r="39" spans="2:31" ht="16.5">
      <c r="B39" s="129">
        <v>9</v>
      </c>
      <c r="C39" s="134">
        <f t="shared" si="2"/>
        <v>0</v>
      </c>
      <c r="D39" s="132">
        <f>IF(C39=0,0,SUM(C$31:C39))</f>
        <v>0</v>
      </c>
      <c r="E39" s="88" t="str">
        <f>'EP 1-10'!B14</f>
        <v>Šulc Matěj</v>
      </c>
      <c r="F39" s="106">
        <f>'EP 1-10'!C14</f>
        <v>0</v>
      </c>
      <c r="G39" s="106">
        <f>'EP 1-10'!D14</f>
        <v>1</v>
      </c>
      <c r="H39" s="106">
        <f>'EP 1-10'!E14</f>
        <v>0</v>
      </c>
      <c r="I39" s="106">
        <f>'EP 1-10'!F14</f>
        <v>0</v>
      </c>
      <c r="J39" s="106">
        <f>'EP 1-10'!G14</f>
        <v>0</v>
      </c>
      <c r="K39" s="106">
        <f>'EP 1-10'!H14</f>
        <v>0</v>
      </c>
      <c r="L39" s="106">
        <f>'EP 1-10'!I14</f>
        <v>0</v>
      </c>
      <c r="M39" s="106">
        <f>'EP 1-10'!J14</f>
        <v>0</v>
      </c>
      <c r="N39" s="107">
        <f>'EP 1-10'!R14</f>
        <v>50</v>
      </c>
      <c r="O39" s="108">
        <f>'EP 1-10'!S14</f>
        <v>50</v>
      </c>
      <c r="P39" s="119"/>
      <c r="R39" s="129">
        <v>9</v>
      </c>
      <c r="S39" s="134">
        <f t="shared" si="3"/>
        <v>1</v>
      </c>
      <c r="T39" s="132">
        <f>IF(S39=0,0,SUM(S$31:S39))</f>
        <v>2</v>
      </c>
      <c r="U39" s="88" t="str">
        <f>'13,5T_zero'!B14</f>
        <v>Olšaník Jakub jun.</v>
      </c>
      <c r="V39" s="106">
        <f>'13,5T_zero'!C14</f>
        <v>0</v>
      </c>
      <c r="W39" s="106">
        <f>'13,5T_zero'!D14</f>
        <v>3</v>
      </c>
      <c r="X39" s="106">
        <f>'13,5T_zero'!E14</f>
        <v>0</v>
      </c>
      <c r="Y39" s="106">
        <f>'13,5T_zero'!F14</f>
        <v>0</v>
      </c>
      <c r="Z39" s="106">
        <f>'13,5T_zero'!G14</f>
        <v>0</v>
      </c>
      <c r="AA39" s="106">
        <f>'13,5T_zero'!H14</f>
        <v>0</v>
      </c>
      <c r="AB39" s="106">
        <f>'13,5T_zero'!I14</f>
        <v>0</v>
      </c>
      <c r="AC39" s="106">
        <f>'13,5T_zero'!J14</f>
        <v>0</v>
      </c>
      <c r="AD39" s="107">
        <f>'13,5T_zero'!R14</f>
        <v>42</v>
      </c>
      <c r="AE39" s="108">
        <f>'13,5T_zero'!S14</f>
        <v>42</v>
      </c>
    </row>
    <row r="40" spans="2:31" ht="16.5">
      <c r="B40" s="129">
        <v>10</v>
      </c>
      <c r="C40" s="134">
        <f t="shared" si="2"/>
        <v>0</v>
      </c>
      <c r="D40" s="132">
        <f>IF(C40=0,0,SUM(C$31:C40))</f>
        <v>0</v>
      </c>
      <c r="E40" s="88" t="str">
        <f>'EP 1-10'!B15</f>
        <v>Kliský Miloslav</v>
      </c>
      <c r="F40" s="106">
        <f>'EP 1-10'!C15</f>
        <v>0</v>
      </c>
      <c r="G40" s="106">
        <f>'EP 1-10'!D15</f>
        <v>0</v>
      </c>
      <c r="H40" s="106">
        <f>'EP 1-10'!E15</f>
        <v>0</v>
      </c>
      <c r="I40" s="106">
        <f>'EP 1-10'!F15</f>
        <v>4</v>
      </c>
      <c r="J40" s="106">
        <f>'EP 1-10'!G15</f>
        <v>0</v>
      </c>
      <c r="K40" s="106">
        <f>'EP 1-10'!H15</f>
        <v>0</v>
      </c>
      <c r="L40" s="106">
        <f>'EP 1-10'!I15</f>
        <v>0</v>
      </c>
      <c r="M40" s="106">
        <f>'EP 1-10'!J15</f>
        <v>0</v>
      </c>
      <c r="N40" s="107">
        <f>'EP 1-10'!R15</f>
        <v>40</v>
      </c>
      <c r="O40" s="108">
        <f>'EP 1-10'!S15</f>
        <v>40</v>
      </c>
      <c r="P40" s="119"/>
      <c r="R40" s="129">
        <v>10</v>
      </c>
      <c r="S40" s="134">
        <f t="shared" si="3"/>
        <v>0</v>
      </c>
      <c r="T40" s="132">
        <f>IF(S40=0,0,SUM(S$31:S40))</f>
        <v>0</v>
      </c>
      <c r="U40" s="88" t="str">
        <f>'13,5T_zero'!B15</f>
        <v>Labský Zdenek</v>
      </c>
      <c r="V40" s="106">
        <f>'13,5T_zero'!C15</f>
        <v>3</v>
      </c>
      <c r="W40" s="106">
        <f>'13,5T_zero'!D15</f>
        <v>0</v>
      </c>
      <c r="X40" s="106">
        <f>'13,5T_zero'!E15</f>
        <v>0</v>
      </c>
      <c r="Y40" s="106">
        <f>'13,5T_zero'!F15</f>
        <v>0</v>
      </c>
      <c r="Z40" s="106">
        <f>'13,5T_zero'!G15</f>
        <v>0</v>
      </c>
      <c r="AA40" s="106">
        <f>'13,5T_zero'!H15</f>
        <v>0</v>
      </c>
      <c r="AB40" s="106">
        <f>'13,5T_zero'!I15</f>
        <v>0</v>
      </c>
      <c r="AC40" s="106">
        <f>'13,5T_zero'!J15</f>
        <v>0</v>
      </c>
      <c r="AD40" s="107">
        <f>'13,5T_zero'!R15</f>
        <v>42</v>
      </c>
      <c r="AE40" s="108">
        <f>'13,5T_zero'!S15</f>
        <v>42</v>
      </c>
    </row>
    <row r="41" spans="2:31" ht="16.5">
      <c r="B41" s="129">
        <v>11</v>
      </c>
      <c r="C41" s="134">
        <f t="shared" si="2"/>
        <v>0</v>
      </c>
      <c r="D41" s="132">
        <f>IF(C41=0,0,SUM(C$31:C41))</f>
        <v>0</v>
      </c>
      <c r="E41" s="88" t="str">
        <f>'EP 1-10'!B16</f>
        <v>Prášil Jakub</v>
      </c>
      <c r="F41" s="106">
        <f>'EP 1-10'!C16</f>
        <v>0</v>
      </c>
      <c r="G41" s="106">
        <f>'EP 1-10'!D16</f>
        <v>0</v>
      </c>
      <c r="H41" s="106">
        <f>'EP 1-10'!E16</f>
        <v>0</v>
      </c>
      <c r="I41" s="106">
        <f>'EP 1-10'!F16</f>
        <v>0</v>
      </c>
      <c r="J41" s="106">
        <f>'EP 1-10'!G16</f>
        <v>0</v>
      </c>
      <c r="K41" s="106">
        <f>'EP 1-10'!H16</f>
        <v>0</v>
      </c>
      <c r="L41" s="106">
        <f>'EP 1-10'!I16</f>
        <v>5</v>
      </c>
      <c r="M41" s="106">
        <f>'EP 1-10'!J16</f>
        <v>0</v>
      </c>
      <c r="N41" s="107">
        <f>'EP 1-10'!R16</f>
        <v>39</v>
      </c>
      <c r="O41" s="108">
        <f>'EP 1-10'!S16</f>
        <v>39</v>
      </c>
      <c r="P41" s="119"/>
      <c r="R41" s="129">
        <v>11</v>
      </c>
      <c r="S41" s="134">
        <f t="shared" si="3"/>
        <v>0</v>
      </c>
      <c r="T41" s="132">
        <f>IF(S41=0,0,SUM(S$31:S41))</f>
        <v>0</v>
      </c>
      <c r="U41" s="88" t="str">
        <f>'13,5T_zero'!B16</f>
        <v>Mencl Tomáš</v>
      </c>
      <c r="V41" s="106">
        <f>'13,5T_zero'!C16</f>
        <v>4</v>
      </c>
      <c r="W41" s="106">
        <f>'13,5T_zero'!D16</f>
        <v>0</v>
      </c>
      <c r="X41" s="106">
        <f>'13,5T_zero'!E16</f>
        <v>0</v>
      </c>
      <c r="Y41" s="106">
        <f>'13,5T_zero'!F16</f>
        <v>0</v>
      </c>
      <c r="Z41" s="106">
        <f>'13,5T_zero'!G16</f>
        <v>0</v>
      </c>
      <c r="AA41" s="106">
        <f>'13,5T_zero'!H16</f>
        <v>0</v>
      </c>
      <c r="AB41" s="106">
        <f>'13,5T_zero'!I16</f>
        <v>0</v>
      </c>
      <c r="AC41" s="106">
        <f>'13,5T_zero'!J16</f>
        <v>0</v>
      </c>
      <c r="AD41" s="107">
        <f>'13,5T_zero'!R16</f>
        <v>40</v>
      </c>
      <c r="AE41" s="108">
        <f>'13,5T_zero'!S16</f>
        <v>40</v>
      </c>
    </row>
    <row r="42" spans="2:31" ht="16.5">
      <c r="B42" s="129">
        <v>12</v>
      </c>
      <c r="C42" s="134">
        <f t="shared" si="2"/>
        <v>0</v>
      </c>
      <c r="D42" s="132">
        <f>IF(C42=0,0,SUM(C$31:C42))</f>
        <v>0</v>
      </c>
      <c r="E42" s="88" t="str">
        <f>'EP 1-10'!B17</f>
        <v>Labský Zdenek</v>
      </c>
      <c r="F42" s="106">
        <f>'EP 1-10'!C17</f>
        <v>6</v>
      </c>
      <c r="G42" s="106">
        <f>'EP 1-10'!D17</f>
        <v>0</v>
      </c>
      <c r="H42" s="106">
        <f>'EP 1-10'!E17</f>
        <v>0</v>
      </c>
      <c r="I42" s="106">
        <f>'EP 1-10'!F17</f>
        <v>0</v>
      </c>
      <c r="J42" s="106">
        <f>'EP 1-10'!G17</f>
        <v>0</v>
      </c>
      <c r="K42" s="106">
        <f>'EP 1-10'!H17</f>
        <v>0</v>
      </c>
      <c r="L42" s="106">
        <f>'EP 1-10'!I17</f>
        <v>0</v>
      </c>
      <c r="M42" s="106">
        <f>'EP 1-10'!J17</f>
        <v>0</v>
      </c>
      <c r="N42" s="107">
        <f>'EP 1-10'!R17</f>
        <v>38</v>
      </c>
      <c r="O42" s="108">
        <f>'EP 1-10'!S17</f>
        <v>38</v>
      </c>
      <c r="P42" s="119"/>
      <c r="R42" s="129">
        <v>12</v>
      </c>
      <c r="S42" s="134">
        <f t="shared" si="3"/>
        <v>1</v>
      </c>
      <c r="T42" s="132">
        <f>IF(S42=0,0,SUM(S$31:S42))</f>
        <v>3</v>
      </c>
      <c r="U42" s="88" t="str">
        <f>'13,5T_zero'!B17</f>
        <v>Richter Nicolas jun.</v>
      </c>
      <c r="V42" s="106">
        <f>'13,5T_zero'!C17</f>
        <v>0</v>
      </c>
      <c r="W42" s="106">
        <f>'13,5T_zero'!D17</f>
        <v>0</v>
      </c>
      <c r="X42" s="106">
        <f>'13,5T_zero'!E17</f>
        <v>0</v>
      </c>
      <c r="Y42" s="106">
        <f>'13,5T_zero'!F17</f>
        <v>4</v>
      </c>
      <c r="Z42" s="106">
        <f>'13,5T_zero'!G17</f>
        <v>0</v>
      </c>
      <c r="AA42" s="106">
        <f>'13,5T_zero'!H17</f>
        <v>0</v>
      </c>
      <c r="AB42" s="106">
        <f>'13,5T_zero'!I17</f>
        <v>0</v>
      </c>
      <c r="AC42" s="106">
        <f>'13,5T_zero'!J17</f>
        <v>0</v>
      </c>
      <c r="AD42" s="107">
        <f>'13,5T_zero'!R17</f>
        <v>40</v>
      </c>
      <c r="AE42" s="108">
        <f>'13,5T_zero'!S17</f>
        <v>40</v>
      </c>
    </row>
    <row r="43" spans="2:31" ht="16.5">
      <c r="B43" s="129">
        <v>13</v>
      </c>
      <c r="C43" s="134">
        <f t="shared" si="2"/>
        <v>0</v>
      </c>
      <c r="D43" s="132">
        <f>IF(C43=0,0,SUM(C$31:C43))</f>
        <v>0</v>
      </c>
      <c r="E43" s="88" t="str">
        <f>'EP 1-10'!B18</f>
        <v>Trojan Ivo</v>
      </c>
      <c r="F43" s="106">
        <f>'EP 1-10'!C18</f>
        <v>0</v>
      </c>
      <c r="G43" s="106">
        <f>'EP 1-10'!D18</f>
        <v>0</v>
      </c>
      <c r="H43" s="106">
        <f>'EP 1-10'!E18</f>
        <v>0</v>
      </c>
      <c r="I43" s="106">
        <f>'EP 1-10'!F18</f>
        <v>0</v>
      </c>
      <c r="J43" s="106">
        <f>'EP 1-10'!G18</f>
        <v>7</v>
      </c>
      <c r="K43" s="106">
        <f>'EP 1-10'!H18</f>
        <v>0</v>
      </c>
      <c r="L43" s="106">
        <f>'EP 1-10'!I18</f>
        <v>0</v>
      </c>
      <c r="M43" s="106">
        <f>'EP 1-10'!J18</f>
        <v>0</v>
      </c>
      <c r="N43" s="107">
        <f>'EP 1-10'!R18</f>
        <v>37</v>
      </c>
      <c r="O43" s="108">
        <f>'EP 1-10'!S18</f>
        <v>37</v>
      </c>
      <c r="P43" s="119"/>
      <c r="R43" s="129">
        <v>13</v>
      </c>
      <c r="S43" s="134">
        <f t="shared" si="3"/>
        <v>0</v>
      </c>
      <c r="T43" s="132">
        <f>IF(S43=0,0,SUM(S$31:S43))</f>
        <v>0</v>
      </c>
      <c r="U43" s="88" t="str">
        <f>'13,5T_zero'!B18</f>
        <v>Amler Miroslav</v>
      </c>
      <c r="V43" s="106">
        <f>'13,5T_zero'!C18</f>
        <v>0</v>
      </c>
      <c r="W43" s="106">
        <f>'13,5T_zero'!D18</f>
        <v>0</v>
      </c>
      <c r="X43" s="106">
        <f>'13,5T_zero'!E18</f>
        <v>6</v>
      </c>
      <c r="Y43" s="106">
        <f>'13,5T_zero'!F18</f>
        <v>0</v>
      </c>
      <c r="Z43" s="106">
        <f>'13,5T_zero'!G18</f>
        <v>0</v>
      </c>
      <c r="AA43" s="106">
        <f>'13,5T_zero'!H18</f>
        <v>0</v>
      </c>
      <c r="AB43" s="106">
        <f>'13,5T_zero'!I18</f>
        <v>0</v>
      </c>
      <c r="AC43" s="106">
        <f>'13,5T_zero'!J18</f>
        <v>0</v>
      </c>
      <c r="AD43" s="107">
        <f>'13,5T_zero'!R18</f>
        <v>38</v>
      </c>
      <c r="AE43" s="108">
        <f>'13,5T_zero'!S18</f>
        <v>38</v>
      </c>
    </row>
    <row r="44" spans="2:31" ht="16.5">
      <c r="B44" s="129">
        <v>14</v>
      </c>
      <c r="C44" s="134">
        <f t="shared" si="2"/>
        <v>0</v>
      </c>
      <c r="D44" s="132">
        <f>IF(C44=0,0,SUM(C$31:C44))</f>
        <v>0</v>
      </c>
      <c r="E44" s="88">
        <f>'EP 1-10'!B19</f>
        <v>0</v>
      </c>
      <c r="F44" s="106">
        <f>'EP 1-10'!C19</f>
        <v>0</v>
      </c>
      <c r="G44" s="106">
        <f>'EP 1-10'!D19</f>
        <v>0</v>
      </c>
      <c r="H44" s="106">
        <f>'EP 1-10'!E19</f>
        <v>0</v>
      </c>
      <c r="I44" s="106">
        <f>'EP 1-10'!F19</f>
        <v>0</v>
      </c>
      <c r="J44" s="106">
        <f>'EP 1-10'!G19</f>
        <v>0</v>
      </c>
      <c r="K44" s="106">
        <f>'EP 1-10'!H19</f>
        <v>0</v>
      </c>
      <c r="L44" s="106">
        <f>'EP 1-10'!I19</f>
        <v>0</v>
      </c>
      <c r="M44" s="106">
        <f>'EP 1-10'!J19</f>
        <v>0</v>
      </c>
      <c r="N44" s="107">
        <f>'EP 1-10'!R19</f>
        <v>0</v>
      </c>
      <c r="O44" s="108">
        <f>'EP 1-10'!S19</f>
        <v>0</v>
      </c>
      <c r="P44" s="119"/>
      <c r="R44" s="129">
        <v>14</v>
      </c>
      <c r="S44" s="134">
        <f t="shared" si="3"/>
        <v>0</v>
      </c>
      <c r="T44" s="132">
        <f>IF(S44=0,0,SUM(S$31:S44))</f>
        <v>0</v>
      </c>
      <c r="U44" s="88">
        <f>'13,5T_zero'!B19</f>
        <v>0</v>
      </c>
      <c r="V44" s="106">
        <f>'13,5T_zero'!C19</f>
        <v>0</v>
      </c>
      <c r="W44" s="106">
        <f>'13,5T_zero'!D19</f>
        <v>0</v>
      </c>
      <c r="X44" s="106">
        <f>'13,5T_zero'!E19</f>
        <v>0</v>
      </c>
      <c r="Y44" s="106">
        <f>'13,5T_zero'!F19</f>
        <v>0</v>
      </c>
      <c r="Z44" s="106">
        <f>'13,5T_zero'!G19</f>
        <v>0</v>
      </c>
      <c r="AA44" s="106">
        <f>'13,5T_zero'!H19</f>
        <v>0</v>
      </c>
      <c r="AB44" s="106">
        <f>'13,5T_zero'!I19</f>
        <v>0</v>
      </c>
      <c r="AC44" s="106">
        <f>'13,5T_zero'!J19</f>
        <v>0</v>
      </c>
      <c r="AD44" s="107">
        <f>'13,5T_zero'!R19</f>
        <v>0</v>
      </c>
      <c r="AE44" s="108">
        <f>'13,5T_zero'!S19</f>
        <v>0</v>
      </c>
    </row>
    <row r="45" spans="2:31" ht="16.5">
      <c r="B45" s="129">
        <v>15</v>
      </c>
      <c r="C45" s="134">
        <f t="shared" si="2"/>
        <v>0</v>
      </c>
      <c r="D45" s="132">
        <f>IF(C45=0,0,SUM(C$31:C45))</f>
        <v>0</v>
      </c>
      <c r="E45" s="88">
        <f>'EP 1-10'!B20</f>
        <v>0</v>
      </c>
      <c r="F45" s="106">
        <f>'EP 1-10'!C20</f>
        <v>0</v>
      </c>
      <c r="G45" s="106">
        <f>'EP 1-10'!D20</f>
        <v>0</v>
      </c>
      <c r="H45" s="106">
        <f>'EP 1-10'!E20</f>
        <v>0</v>
      </c>
      <c r="I45" s="106">
        <f>'EP 1-10'!F20</f>
        <v>0</v>
      </c>
      <c r="J45" s="106">
        <f>'EP 1-10'!G20</f>
        <v>0</v>
      </c>
      <c r="K45" s="106">
        <f>'EP 1-10'!H20</f>
        <v>0</v>
      </c>
      <c r="L45" s="106">
        <f>'EP 1-10'!I20</f>
        <v>0</v>
      </c>
      <c r="M45" s="106">
        <f>'EP 1-10'!J20</f>
        <v>0</v>
      </c>
      <c r="N45" s="107">
        <f>'EP 1-10'!R20</f>
        <v>0</v>
      </c>
      <c r="O45" s="108">
        <f>'EP 1-10'!S20</f>
        <v>0</v>
      </c>
      <c r="P45" s="119"/>
      <c r="R45" s="129">
        <v>15</v>
      </c>
      <c r="S45" s="134">
        <f t="shared" si="3"/>
        <v>0</v>
      </c>
      <c r="T45" s="132">
        <f>IF(S45=0,0,SUM(S$31:S45))</f>
        <v>0</v>
      </c>
      <c r="U45" s="88">
        <f>'13,5T_zero'!B20</f>
        <v>0</v>
      </c>
      <c r="V45" s="106">
        <f>'13,5T_zero'!C20</f>
        <v>0</v>
      </c>
      <c r="W45" s="106">
        <f>'13,5T_zero'!D20</f>
        <v>0</v>
      </c>
      <c r="X45" s="106">
        <f>'13,5T_zero'!E20</f>
        <v>0</v>
      </c>
      <c r="Y45" s="106">
        <f>'13,5T_zero'!F20</f>
        <v>0</v>
      </c>
      <c r="Z45" s="106">
        <f>'13,5T_zero'!G20</f>
        <v>0</v>
      </c>
      <c r="AA45" s="106">
        <f>'13,5T_zero'!H20</f>
        <v>0</v>
      </c>
      <c r="AB45" s="106">
        <f>'13,5T_zero'!I20</f>
        <v>0</v>
      </c>
      <c r="AC45" s="106">
        <f>'13,5T_zero'!J20</f>
        <v>0</v>
      </c>
      <c r="AD45" s="107">
        <f>'13,5T_zero'!R20</f>
        <v>0</v>
      </c>
      <c r="AE45" s="108">
        <f>'13,5T_zero'!S20</f>
        <v>0</v>
      </c>
    </row>
    <row r="46" spans="2:31" ht="16.5">
      <c r="B46" s="129">
        <v>16</v>
      </c>
      <c r="C46" s="134">
        <f t="shared" si="2"/>
        <v>0</v>
      </c>
      <c r="D46" s="132">
        <f>IF(C46=0,0,SUM(C$31:C46))</f>
        <v>0</v>
      </c>
      <c r="E46" s="88">
        <f>'EP 1-10'!B21</f>
        <v>0</v>
      </c>
      <c r="F46" s="106">
        <f>'EP 1-10'!C21</f>
        <v>0</v>
      </c>
      <c r="G46" s="106">
        <f>'EP 1-10'!D21</f>
        <v>0</v>
      </c>
      <c r="H46" s="106">
        <f>'EP 1-10'!E21</f>
        <v>0</v>
      </c>
      <c r="I46" s="106">
        <f>'EP 1-10'!F21</f>
        <v>0</v>
      </c>
      <c r="J46" s="106">
        <f>'EP 1-10'!G21</f>
        <v>0</v>
      </c>
      <c r="K46" s="106">
        <f>'EP 1-10'!H21</f>
        <v>0</v>
      </c>
      <c r="L46" s="106">
        <f>'EP 1-10'!I21</f>
        <v>0</v>
      </c>
      <c r="M46" s="106">
        <f>'EP 1-10'!J21</f>
        <v>0</v>
      </c>
      <c r="N46" s="107">
        <f>'EP 1-10'!R21</f>
        <v>0</v>
      </c>
      <c r="O46" s="108">
        <f>'EP 1-10'!S21</f>
        <v>0</v>
      </c>
      <c r="P46" s="119"/>
      <c r="R46" s="129">
        <v>16</v>
      </c>
      <c r="S46" s="134">
        <f t="shared" si="3"/>
        <v>0</v>
      </c>
      <c r="T46" s="132">
        <f>IF(S46=0,0,SUM(S$31:S46))</f>
        <v>0</v>
      </c>
      <c r="U46" s="88">
        <f>'13,5T_zero'!B21</f>
        <v>0</v>
      </c>
      <c r="V46" s="106">
        <f>'13,5T_zero'!C21</f>
        <v>0</v>
      </c>
      <c r="W46" s="106">
        <f>'13,5T_zero'!D21</f>
        <v>0</v>
      </c>
      <c r="X46" s="106">
        <f>'13,5T_zero'!E21</f>
        <v>0</v>
      </c>
      <c r="Y46" s="106">
        <f>'13,5T_zero'!F21</f>
        <v>0</v>
      </c>
      <c r="Z46" s="106">
        <f>'13,5T_zero'!G21</f>
        <v>0</v>
      </c>
      <c r="AA46" s="106">
        <f>'13,5T_zero'!H21</f>
        <v>0</v>
      </c>
      <c r="AB46" s="106">
        <f>'13,5T_zero'!I21</f>
        <v>0</v>
      </c>
      <c r="AC46" s="106">
        <f>'13,5T_zero'!J21</f>
        <v>0</v>
      </c>
      <c r="AD46" s="107">
        <f>'13,5T_zero'!R21</f>
        <v>0</v>
      </c>
      <c r="AE46" s="108">
        <f>'13,5T_zero'!S21</f>
        <v>0</v>
      </c>
    </row>
    <row r="47" spans="2:31" ht="16.5">
      <c r="B47" s="129">
        <v>17</v>
      </c>
      <c r="C47" s="134">
        <f t="shared" si="2"/>
        <v>0</v>
      </c>
      <c r="D47" s="132">
        <f>IF(C47=0,0,SUM(C$31:C47))</f>
        <v>0</v>
      </c>
      <c r="E47" s="88">
        <f>'EP 1-10'!B22</f>
        <v>0</v>
      </c>
      <c r="F47" s="106">
        <f>'EP 1-10'!C22</f>
        <v>0</v>
      </c>
      <c r="G47" s="106">
        <f>'EP 1-10'!D22</f>
        <v>0</v>
      </c>
      <c r="H47" s="106">
        <f>'EP 1-10'!E22</f>
        <v>0</v>
      </c>
      <c r="I47" s="106">
        <f>'EP 1-10'!F22</f>
        <v>0</v>
      </c>
      <c r="J47" s="106">
        <f>'EP 1-10'!G22</f>
        <v>0</v>
      </c>
      <c r="K47" s="106">
        <f>'EP 1-10'!H22</f>
        <v>0</v>
      </c>
      <c r="L47" s="106">
        <f>'EP 1-10'!I22</f>
        <v>0</v>
      </c>
      <c r="M47" s="106">
        <f>'EP 1-10'!J22</f>
        <v>0</v>
      </c>
      <c r="N47" s="107">
        <f>'EP 1-10'!R22</f>
        <v>0</v>
      </c>
      <c r="O47" s="108">
        <f>'EP 1-10'!S22</f>
        <v>0</v>
      </c>
      <c r="P47" s="119"/>
      <c r="R47" s="129">
        <v>17</v>
      </c>
      <c r="S47" s="134">
        <f t="shared" si="3"/>
        <v>0</v>
      </c>
      <c r="T47" s="132">
        <f>IF(S47=0,0,SUM(S$31:S47))</f>
        <v>0</v>
      </c>
      <c r="U47" s="88">
        <f>'13,5T_zero'!B22</f>
        <v>0</v>
      </c>
      <c r="V47" s="106">
        <f>'13,5T_zero'!C22</f>
        <v>0</v>
      </c>
      <c r="W47" s="106">
        <f>'13,5T_zero'!D22</f>
        <v>0</v>
      </c>
      <c r="X47" s="106">
        <f>'13,5T_zero'!E22</f>
        <v>0</v>
      </c>
      <c r="Y47" s="106">
        <f>'13,5T_zero'!F22</f>
        <v>0</v>
      </c>
      <c r="Z47" s="106">
        <f>'13,5T_zero'!G22</f>
        <v>0</v>
      </c>
      <c r="AA47" s="106">
        <f>'13,5T_zero'!H22</f>
        <v>0</v>
      </c>
      <c r="AB47" s="106">
        <f>'13,5T_zero'!I22</f>
        <v>0</v>
      </c>
      <c r="AC47" s="106">
        <f>'13,5T_zero'!J22</f>
        <v>0</v>
      </c>
      <c r="AD47" s="107">
        <f>'13,5T_zero'!R22</f>
        <v>0</v>
      </c>
      <c r="AE47" s="108">
        <f>'13,5T_zero'!S22</f>
        <v>0</v>
      </c>
    </row>
    <row r="48" spans="2:31" ht="16.5">
      <c r="B48" s="129">
        <v>18</v>
      </c>
      <c r="C48" s="134">
        <f t="shared" si="2"/>
        <v>0</v>
      </c>
      <c r="D48" s="132">
        <f>IF(C48=0,0,SUM(C$31:C48))</f>
        <v>0</v>
      </c>
      <c r="E48" s="88">
        <f>'EP 1-10'!B23</f>
        <v>0</v>
      </c>
      <c r="F48" s="106">
        <f>'EP 1-10'!C23</f>
        <v>0</v>
      </c>
      <c r="G48" s="106">
        <f>'EP 1-10'!D23</f>
        <v>0</v>
      </c>
      <c r="H48" s="106">
        <f>'EP 1-10'!E23</f>
        <v>0</v>
      </c>
      <c r="I48" s="106">
        <f>'EP 1-10'!F23</f>
        <v>0</v>
      </c>
      <c r="J48" s="106">
        <f>'EP 1-10'!G23</f>
        <v>0</v>
      </c>
      <c r="K48" s="106">
        <f>'EP 1-10'!H23</f>
        <v>0</v>
      </c>
      <c r="L48" s="106">
        <f>'EP 1-10'!I23</f>
        <v>0</v>
      </c>
      <c r="M48" s="106">
        <f>'EP 1-10'!J23</f>
        <v>0</v>
      </c>
      <c r="N48" s="107">
        <f>'EP 1-10'!R23</f>
        <v>0</v>
      </c>
      <c r="O48" s="108">
        <f>'EP 1-10'!S23</f>
        <v>0</v>
      </c>
      <c r="P48" s="119"/>
      <c r="R48" s="129">
        <v>18</v>
      </c>
      <c r="S48" s="134">
        <f t="shared" si="3"/>
        <v>0</v>
      </c>
      <c r="T48" s="132">
        <f>IF(S48=0,0,SUM(S$31:S48))</f>
        <v>0</v>
      </c>
      <c r="U48" s="88">
        <f>'13,5T_zero'!B23</f>
        <v>0</v>
      </c>
      <c r="V48" s="106">
        <f>'13,5T_zero'!C23</f>
        <v>0</v>
      </c>
      <c r="W48" s="106">
        <f>'13,5T_zero'!D23</f>
        <v>0</v>
      </c>
      <c r="X48" s="106">
        <f>'13,5T_zero'!E23</f>
        <v>0</v>
      </c>
      <c r="Y48" s="106">
        <f>'13,5T_zero'!F23</f>
        <v>0</v>
      </c>
      <c r="Z48" s="106">
        <f>'13,5T_zero'!G23</f>
        <v>0</v>
      </c>
      <c r="AA48" s="106">
        <f>'13,5T_zero'!H23</f>
        <v>0</v>
      </c>
      <c r="AB48" s="106">
        <f>'13,5T_zero'!I23</f>
        <v>0</v>
      </c>
      <c r="AC48" s="106">
        <f>'13,5T_zero'!J23</f>
        <v>0</v>
      </c>
      <c r="AD48" s="107">
        <f>'13,5T_zero'!R23</f>
        <v>0</v>
      </c>
      <c r="AE48" s="108">
        <f>'13,5T_zero'!S23</f>
        <v>0</v>
      </c>
    </row>
    <row r="49" spans="2:31" ht="16.5">
      <c r="B49" s="129">
        <v>19</v>
      </c>
      <c r="C49" s="134">
        <f t="shared" si="2"/>
        <v>0</v>
      </c>
      <c r="D49" s="132">
        <f>IF(C49=0,0,SUM(C$31:C49))</f>
        <v>0</v>
      </c>
      <c r="E49" s="88">
        <f>'EP 1-10'!B24</f>
        <v>0</v>
      </c>
      <c r="F49" s="106">
        <f>'EP 1-10'!C24</f>
        <v>0</v>
      </c>
      <c r="G49" s="106">
        <f>'EP 1-10'!D24</f>
        <v>0</v>
      </c>
      <c r="H49" s="106">
        <f>'EP 1-10'!E24</f>
        <v>0</v>
      </c>
      <c r="I49" s="106">
        <f>'EP 1-10'!F24</f>
        <v>0</v>
      </c>
      <c r="J49" s="106">
        <f>'EP 1-10'!G24</f>
        <v>0</v>
      </c>
      <c r="K49" s="106">
        <f>'EP 1-10'!H24</f>
        <v>0</v>
      </c>
      <c r="L49" s="106">
        <f>'EP 1-10'!I24</f>
        <v>0</v>
      </c>
      <c r="M49" s="106">
        <f>'EP 1-10'!J24</f>
        <v>0</v>
      </c>
      <c r="N49" s="107">
        <f>'EP 1-10'!R24</f>
        <v>0</v>
      </c>
      <c r="O49" s="108">
        <f>'EP 1-10'!S24</f>
        <v>0</v>
      </c>
      <c r="P49" s="119"/>
      <c r="R49" s="129">
        <v>19</v>
      </c>
      <c r="S49" s="134">
        <f t="shared" si="3"/>
        <v>0</v>
      </c>
      <c r="T49" s="132">
        <f>IF(S49=0,0,SUM(S$31:S49))</f>
        <v>0</v>
      </c>
      <c r="U49" s="88">
        <f>'13,5T_zero'!B24</f>
        <v>0</v>
      </c>
      <c r="V49" s="106">
        <f>'13,5T_zero'!C24</f>
        <v>0</v>
      </c>
      <c r="W49" s="106">
        <f>'13,5T_zero'!D24</f>
        <v>0</v>
      </c>
      <c r="X49" s="106">
        <f>'13,5T_zero'!E24</f>
        <v>0</v>
      </c>
      <c r="Y49" s="106">
        <f>'13,5T_zero'!F24</f>
        <v>0</v>
      </c>
      <c r="Z49" s="106">
        <f>'13,5T_zero'!G24</f>
        <v>0</v>
      </c>
      <c r="AA49" s="106">
        <f>'13,5T_zero'!H24</f>
        <v>0</v>
      </c>
      <c r="AB49" s="106">
        <f>'13,5T_zero'!I24</f>
        <v>0</v>
      </c>
      <c r="AC49" s="106">
        <f>'13,5T_zero'!J24</f>
        <v>0</v>
      </c>
      <c r="AD49" s="107">
        <f>'13,5T_zero'!R24</f>
        <v>0</v>
      </c>
      <c r="AE49" s="108">
        <f>'13,5T_zero'!S24</f>
        <v>0</v>
      </c>
    </row>
    <row r="50" spans="2:31" ht="17.25" thickBot="1">
      <c r="B50" s="130">
        <v>20</v>
      </c>
      <c r="C50" s="135">
        <f t="shared" si="2"/>
        <v>0</v>
      </c>
      <c r="D50" s="136">
        <f>IF(C50=0,0,SUM(C$31:C50))</f>
        <v>0</v>
      </c>
      <c r="E50" s="89">
        <f>'EP 1-10'!B25</f>
        <v>0</v>
      </c>
      <c r="F50" s="109">
        <f>'EP 1-10'!C25</f>
        <v>0</v>
      </c>
      <c r="G50" s="109">
        <f>'EP 1-10'!D25</f>
        <v>0</v>
      </c>
      <c r="H50" s="109">
        <f>'EP 1-10'!E25</f>
        <v>0</v>
      </c>
      <c r="I50" s="109">
        <f>'EP 1-10'!F25</f>
        <v>0</v>
      </c>
      <c r="J50" s="109">
        <f>'EP 1-10'!G25</f>
        <v>0</v>
      </c>
      <c r="K50" s="109">
        <f>'EP 1-10'!H25</f>
        <v>0</v>
      </c>
      <c r="L50" s="109">
        <f>'EP 1-10'!I25</f>
        <v>0</v>
      </c>
      <c r="M50" s="109">
        <f>'EP 1-10'!J25</f>
        <v>0</v>
      </c>
      <c r="N50" s="110">
        <f>'EP 1-10'!R25</f>
        <v>0</v>
      </c>
      <c r="O50" s="111">
        <f>'EP 1-10'!S25</f>
        <v>0</v>
      </c>
      <c r="P50" s="119"/>
      <c r="R50" s="130">
        <v>20</v>
      </c>
      <c r="S50" s="135">
        <f t="shared" si="3"/>
        <v>0</v>
      </c>
      <c r="T50" s="136">
        <f>IF(S50=0,0,SUM(S$31:S50))</f>
        <v>0</v>
      </c>
      <c r="U50" s="89">
        <f>'13,5T_zero'!B25</f>
        <v>0</v>
      </c>
      <c r="V50" s="109">
        <f>'13,5T_zero'!C25</f>
        <v>0</v>
      </c>
      <c r="W50" s="109">
        <f>'13,5T_zero'!D25</f>
        <v>0</v>
      </c>
      <c r="X50" s="109">
        <f>'13,5T_zero'!E25</f>
        <v>0</v>
      </c>
      <c r="Y50" s="109">
        <f>'13,5T_zero'!F25</f>
        <v>0</v>
      </c>
      <c r="Z50" s="109">
        <f>'13,5T_zero'!G25</f>
        <v>0</v>
      </c>
      <c r="AA50" s="109">
        <f>'13,5T_zero'!H25</f>
        <v>0</v>
      </c>
      <c r="AB50" s="109">
        <f>'13,5T_zero'!I25</f>
        <v>0</v>
      </c>
      <c r="AC50" s="109">
        <f>'13,5T_zero'!J25</f>
        <v>0</v>
      </c>
      <c r="AD50" s="110">
        <f>'13,5T_zero'!R25</f>
        <v>0</v>
      </c>
      <c r="AE50" s="111">
        <f>'13,5T_zero'!S25</f>
        <v>0</v>
      </c>
    </row>
    <row r="51" spans="2:15" ht="9.75" customHeight="1" thickTop="1">
      <c r="B51" s="162"/>
      <c r="C51" s="16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2:15" ht="23.25" thickBot="1">
      <c r="B52" s="183" t="str">
        <f>'Hobby EP-2'!A1</f>
        <v>Hobby EP 1:10 - 2022 léto</v>
      </c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</row>
    <row r="53" spans="2:15" ht="18" thickBot="1" thickTop="1">
      <c r="B53" s="184" t="s">
        <v>2</v>
      </c>
      <c r="C53" s="185"/>
      <c r="D53" s="186"/>
      <c r="E53" s="187" t="s">
        <v>0</v>
      </c>
      <c r="F53" s="181" t="s">
        <v>1</v>
      </c>
      <c r="G53" s="181"/>
      <c r="H53" s="181"/>
      <c r="I53" s="181"/>
      <c r="J53" s="181"/>
      <c r="K53" s="181"/>
      <c r="L53" s="181"/>
      <c r="M53" s="181"/>
      <c r="N53" s="189" t="s">
        <v>8</v>
      </c>
      <c r="O53" s="190"/>
    </row>
    <row r="54" spans="2:15" ht="18" thickBot="1" thickTop="1">
      <c r="B54" s="139" t="s">
        <v>24</v>
      </c>
      <c r="C54" s="137"/>
      <c r="D54" s="138" t="s">
        <v>25</v>
      </c>
      <c r="E54" s="188"/>
      <c r="F54" s="90">
        <v>1</v>
      </c>
      <c r="G54" s="90">
        <v>2</v>
      </c>
      <c r="H54" s="90">
        <v>3</v>
      </c>
      <c r="I54" s="90">
        <v>4</v>
      </c>
      <c r="J54" s="90">
        <v>5</v>
      </c>
      <c r="K54" s="90">
        <v>6</v>
      </c>
      <c r="L54" s="90">
        <v>7</v>
      </c>
      <c r="M54" s="90">
        <v>8</v>
      </c>
      <c r="N54" s="91" t="s">
        <v>6</v>
      </c>
      <c r="O54" s="92" t="s">
        <v>7</v>
      </c>
    </row>
    <row r="55" spans="2:15" ht="17.25" thickTop="1">
      <c r="B55" s="127">
        <v>1</v>
      </c>
      <c r="C55" s="133">
        <f>IF(TYPE(SEARCH("jun.",E55))=16,0,1)</f>
        <v>0</v>
      </c>
      <c r="D55" s="131">
        <f>IF(C55=0,0,SUM(C55:C55))</f>
        <v>0</v>
      </c>
      <c r="E55" s="93">
        <f>'Hobby EP-2'!B6</f>
        <v>0</v>
      </c>
      <c r="F55" s="103">
        <f>'Hobby EP-2'!C6</f>
        <v>0</v>
      </c>
      <c r="G55" s="103">
        <f>'Hobby EP-2'!D6</f>
        <v>0</v>
      </c>
      <c r="H55" s="103">
        <f>'Hobby EP-2'!E6</f>
        <v>0</v>
      </c>
      <c r="I55" s="103">
        <f>'Hobby EP-2'!F6</f>
        <v>0</v>
      </c>
      <c r="J55" s="103">
        <f>'Hobby EP-2'!G6</f>
        <v>0</v>
      </c>
      <c r="K55" s="103">
        <f>'Hobby EP-2'!H6</f>
        <v>0</v>
      </c>
      <c r="L55" s="103">
        <f>'Hobby EP-2'!I6</f>
        <v>0</v>
      </c>
      <c r="M55" s="103">
        <f>'Hobby EP-2'!J6</f>
        <v>0</v>
      </c>
      <c r="N55" s="104">
        <f>'Hobby EP-2'!R6</f>
        <v>0</v>
      </c>
      <c r="O55" s="105">
        <f>'Hobby EP-2'!S6</f>
        <v>0</v>
      </c>
    </row>
    <row r="56" spans="2:15" ht="16.5">
      <c r="B56" s="128">
        <v>2</v>
      </c>
      <c r="C56" s="134">
        <f aca="true" t="shared" si="4" ref="C56:C74">IF(TYPE(SEARCH("jun.",E56))=16,0,1)</f>
        <v>0</v>
      </c>
      <c r="D56" s="132">
        <f>IF(C56=0,0,SUM(C$55:C56))</f>
        <v>0</v>
      </c>
      <c r="E56" s="94">
        <f>'Hobby EP-2'!B7</f>
        <v>0</v>
      </c>
      <c r="F56" s="106">
        <f>'Hobby EP-2'!C7</f>
        <v>0</v>
      </c>
      <c r="G56" s="106">
        <f>'Hobby EP-2'!D7</f>
        <v>0</v>
      </c>
      <c r="H56" s="106">
        <f>'Hobby EP-2'!E7</f>
        <v>0</v>
      </c>
      <c r="I56" s="106">
        <f>'Hobby EP-2'!F7</f>
        <v>0</v>
      </c>
      <c r="J56" s="106">
        <f>'Hobby EP-2'!G7</f>
        <v>0</v>
      </c>
      <c r="K56" s="106">
        <f>'Hobby EP-2'!H7</f>
        <v>0</v>
      </c>
      <c r="L56" s="106">
        <f>'Hobby EP-2'!I7</f>
        <v>0</v>
      </c>
      <c r="M56" s="106">
        <f>'Hobby EP-2'!J7</f>
        <v>0</v>
      </c>
      <c r="N56" s="107">
        <f>'Hobby EP-2'!R7</f>
        <v>0</v>
      </c>
      <c r="O56" s="108">
        <f>'Hobby EP-2'!S7</f>
        <v>0</v>
      </c>
    </row>
    <row r="57" spans="2:15" ht="16.5">
      <c r="B57" s="128">
        <v>3</v>
      </c>
      <c r="C57" s="134">
        <f t="shared" si="4"/>
        <v>0</v>
      </c>
      <c r="D57" s="132">
        <f>IF(C57=0,0,SUM(C$55:C57))</f>
        <v>0</v>
      </c>
      <c r="E57" s="94">
        <f>'Hobby EP-2'!B8</f>
        <v>0</v>
      </c>
      <c r="F57" s="106">
        <f>'Hobby EP-2'!C8</f>
        <v>0</v>
      </c>
      <c r="G57" s="106">
        <f>'Hobby EP-2'!D8</f>
        <v>0</v>
      </c>
      <c r="H57" s="106">
        <f>'Hobby EP-2'!E8</f>
        <v>0</v>
      </c>
      <c r="I57" s="106">
        <f>'Hobby EP-2'!F8</f>
        <v>0</v>
      </c>
      <c r="J57" s="106">
        <f>'Hobby EP-2'!G8</f>
        <v>0</v>
      </c>
      <c r="K57" s="106">
        <f>'Hobby EP-2'!H8</f>
        <v>0</v>
      </c>
      <c r="L57" s="106">
        <f>'Hobby EP-2'!I8</f>
        <v>0</v>
      </c>
      <c r="M57" s="106">
        <f>'Hobby EP-2'!J8</f>
        <v>0</v>
      </c>
      <c r="N57" s="107">
        <f>'Hobby EP-2'!R8</f>
        <v>0</v>
      </c>
      <c r="O57" s="108">
        <f>'Hobby EP-2'!S8</f>
        <v>0</v>
      </c>
    </row>
    <row r="58" spans="2:15" ht="16.5">
      <c r="B58" s="129">
        <v>4</v>
      </c>
      <c r="C58" s="134">
        <f t="shared" si="4"/>
        <v>0</v>
      </c>
      <c r="D58" s="132">
        <f>IF(C58=0,0,SUM(C$55:C58))</f>
        <v>0</v>
      </c>
      <c r="E58" s="94">
        <f>'Hobby EP-2'!B9</f>
        <v>0</v>
      </c>
      <c r="F58" s="106">
        <f>'Hobby EP-2'!C9</f>
        <v>0</v>
      </c>
      <c r="G58" s="106">
        <f>'Hobby EP-2'!D9</f>
        <v>0</v>
      </c>
      <c r="H58" s="106">
        <f>'Hobby EP-2'!E9</f>
        <v>0</v>
      </c>
      <c r="I58" s="106">
        <f>'Hobby EP-2'!F9</f>
        <v>0</v>
      </c>
      <c r="J58" s="106">
        <f>'Hobby EP-2'!G9</f>
        <v>0</v>
      </c>
      <c r="K58" s="106">
        <f>'Hobby EP-2'!H9</f>
        <v>0</v>
      </c>
      <c r="L58" s="106">
        <f>'Hobby EP-2'!I9</f>
        <v>0</v>
      </c>
      <c r="M58" s="106">
        <f>'Hobby EP-2'!J9</f>
        <v>0</v>
      </c>
      <c r="N58" s="107">
        <f>'Hobby EP-2'!R9</f>
        <v>0</v>
      </c>
      <c r="O58" s="108">
        <f>'Hobby EP-2'!S9</f>
        <v>0</v>
      </c>
    </row>
    <row r="59" spans="2:15" ht="16.5">
      <c r="B59" s="129">
        <v>5</v>
      </c>
      <c r="C59" s="134">
        <f t="shared" si="4"/>
        <v>0</v>
      </c>
      <c r="D59" s="132">
        <f>IF(C59=0,0,SUM(C$55:C59))</f>
        <v>0</v>
      </c>
      <c r="E59" s="94">
        <f>'Hobby EP-2'!B10</f>
        <v>0</v>
      </c>
      <c r="F59" s="106">
        <f>'Hobby EP-2'!C10</f>
        <v>0</v>
      </c>
      <c r="G59" s="106">
        <f>'Hobby EP-2'!D10</f>
        <v>0</v>
      </c>
      <c r="H59" s="106">
        <f>'Hobby EP-2'!E10</f>
        <v>0</v>
      </c>
      <c r="I59" s="106">
        <f>'Hobby EP-2'!F10</f>
        <v>0</v>
      </c>
      <c r="J59" s="106">
        <f>'Hobby EP-2'!G10</f>
        <v>0</v>
      </c>
      <c r="K59" s="106">
        <f>'Hobby EP-2'!H10</f>
        <v>0</v>
      </c>
      <c r="L59" s="106">
        <f>'Hobby EP-2'!I10</f>
        <v>0</v>
      </c>
      <c r="M59" s="106">
        <f>'Hobby EP-2'!J10</f>
        <v>0</v>
      </c>
      <c r="N59" s="107">
        <f>'Hobby EP-2'!R10</f>
        <v>0</v>
      </c>
      <c r="O59" s="108">
        <f>'Hobby EP-2'!S10</f>
        <v>0</v>
      </c>
    </row>
    <row r="60" spans="2:15" ht="16.5">
      <c r="B60" s="129">
        <v>6</v>
      </c>
      <c r="C60" s="134">
        <f t="shared" si="4"/>
        <v>0</v>
      </c>
      <c r="D60" s="132">
        <f>IF(C60=0,0,SUM(C$55:C60))</f>
        <v>0</v>
      </c>
      <c r="E60" s="94">
        <f>'Hobby EP-2'!B11</f>
        <v>0</v>
      </c>
      <c r="F60" s="106">
        <f>'Hobby EP-2'!C11</f>
        <v>0</v>
      </c>
      <c r="G60" s="106">
        <f>'Hobby EP-2'!D11</f>
        <v>0</v>
      </c>
      <c r="H60" s="106">
        <f>'Hobby EP-2'!E11</f>
        <v>0</v>
      </c>
      <c r="I60" s="106">
        <f>'Hobby EP-2'!F11</f>
        <v>0</v>
      </c>
      <c r="J60" s="106">
        <f>'Hobby EP-2'!G11</f>
        <v>0</v>
      </c>
      <c r="K60" s="106">
        <f>'Hobby EP-2'!H11</f>
        <v>0</v>
      </c>
      <c r="L60" s="106">
        <f>'Hobby EP-2'!I11</f>
        <v>0</v>
      </c>
      <c r="M60" s="106">
        <f>'Hobby EP-2'!J11</f>
        <v>0</v>
      </c>
      <c r="N60" s="107">
        <f>'Hobby EP-2'!R11</f>
        <v>0</v>
      </c>
      <c r="O60" s="108">
        <f>'Hobby EP-2'!S11</f>
        <v>0</v>
      </c>
    </row>
    <row r="61" spans="2:15" ht="16.5">
      <c r="B61" s="129">
        <v>7</v>
      </c>
      <c r="C61" s="134">
        <f t="shared" si="4"/>
        <v>0</v>
      </c>
      <c r="D61" s="132">
        <f>IF(C61=0,0,SUM(C$55:C61))</f>
        <v>0</v>
      </c>
      <c r="E61" s="94">
        <f>'Hobby EP-2'!B12</f>
        <v>0</v>
      </c>
      <c r="F61" s="106">
        <f>'Hobby EP-2'!C12</f>
        <v>0</v>
      </c>
      <c r="G61" s="106">
        <f>'Hobby EP-2'!D12</f>
        <v>0</v>
      </c>
      <c r="H61" s="106">
        <f>'Hobby EP-2'!E12</f>
        <v>0</v>
      </c>
      <c r="I61" s="106">
        <f>'Hobby EP-2'!F12</f>
        <v>0</v>
      </c>
      <c r="J61" s="106">
        <f>'Hobby EP-2'!G12</f>
        <v>0</v>
      </c>
      <c r="K61" s="106">
        <f>'Hobby EP-2'!H12</f>
        <v>0</v>
      </c>
      <c r="L61" s="106">
        <f>'Hobby EP-2'!I12</f>
        <v>0</v>
      </c>
      <c r="M61" s="106">
        <f>'Hobby EP-2'!J12</f>
        <v>0</v>
      </c>
      <c r="N61" s="107">
        <f>'Hobby EP-2'!R12</f>
        <v>0</v>
      </c>
      <c r="O61" s="108">
        <f>'Hobby EP-2'!S12</f>
        <v>0</v>
      </c>
    </row>
    <row r="62" spans="2:15" ht="16.5">
      <c r="B62" s="129">
        <v>8</v>
      </c>
      <c r="C62" s="134">
        <f t="shared" si="4"/>
        <v>0</v>
      </c>
      <c r="D62" s="132">
        <f>IF(C62=0,0,SUM(C$55:C62))</f>
        <v>0</v>
      </c>
      <c r="E62" s="94">
        <f>'Hobby EP-2'!B13</f>
        <v>0</v>
      </c>
      <c r="F62" s="106">
        <f>'Hobby EP-2'!C13</f>
        <v>0</v>
      </c>
      <c r="G62" s="106">
        <f>'Hobby EP-2'!D13</f>
        <v>0</v>
      </c>
      <c r="H62" s="106">
        <f>'Hobby EP-2'!E13</f>
        <v>0</v>
      </c>
      <c r="I62" s="106">
        <f>'Hobby EP-2'!F13</f>
        <v>0</v>
      </c>
      <c r="J62" s="106">
        <f>'Hobby EP-2'!G13</f>
        <v>0</v>
      </c>
      <c r="K62" s="106">
        <f>'Hobby EP-2'!H13</f>
        <v>0</v>
      </c>
      <c r="L62" s="106">
        <f>'Hobby EP-2'!I13</f>
        <v>0</v>
      </c>
      <c r="M62" s="106">
        <f>'Hobby EP-2'!J13</f>
        <v>0</v>
      </c>
      <c r="N62" s="107">
        <f>'Hobby EP-2'!R13</f>
        <v>0</v>
      </c>
      <c r="O62" s="108">
        <f>'Hobby EP-2'!S13</f>
        <v>0</v>
      </c>
    </row>
    <row r="63" spans="2:15" ht="16.5">
      <c r="B63" s="129">
        <v>9</v>
      </c>
      <c r="C63" s="134">
        <f t="shared" si="4"/>
        <v>0</v>
      </c>
      <c r="D63" s="132">
        <f>IF(C63=0,0,SUM(C$55:C63))</f>
        <v>0</v>
      </c>
      <c r="E63" s="94">
        <f>'Hobby EP-2'!B14</f>
        <v>0</v>
      </c>
      <c r="F63" s="106">
        <f>'Hobby EP-2'!C14</f>
        <v>0</v>
      </c>
      <c r="G63" s="106">
        <f>'Hobby EP-2'!D14</f>
        <v>0</v>
      </c>
      <c r="H63" s="106">
        <f>'Hobby EP-2'!E14</f>
        <v>0</v>
      </c>
      <c r="I63" s="106">
        <f>'Hobby EP-2'!F14</f>
        <v>0</v>
      </c>
      <c r="J63" s="106">
        <f>'Hobby EP-2'!G14</f>
        <v>0</v>
      </c>
      <c r="K63" s="106">
        <f>'Hobby EP-2'!H14</f>
        <v>0</v>
      </c>
      <c r="L63" s="106">
        <f>'Hobby EP-2'!I14</f>
        <v>0</v>
      </c>
      <c r="M63" s="106">
        <f>'Hobby EP-2'!J14</f>
        <v>0</v>
      </c>
      <c r="N63" s="107">
        <f>'Hobby EP-2'!R14</f>
        <v>0</v>
      </c>
      <c r="O63" s="108">
        <f>'Hobby EP-2'!S14</f>
        <v>0</v>
      </c>
    </row>
    <row r="64" spans="2:15" ht="16.5">
      <c r="B64" s="129">
        <v>10</v>
      </c>
      <c r="C64" s="134">
        <f t="shared" si="4"/>
        <v>0</v>
      </c>
      <c r="D64" s="132">
        <f>IF(C64=0,0,SUM(C$55:C64))</f>
        <v>0</v>
      </c>
      <c r="E64" s="94">
        <f>'Hobby EP-2'!B15</f>
        <v>0</v>
      </c>
      <c r="F64" s="106">
        <f>'Hobby EP-2'!C15</f>
        <v>0</v>
      </c>
      <c r="G64" s="106">
        <f>'Hobby EP-2'!D15</f>
        <v>0</v>
      </c>
      <c r="H64" s="106">
        <f>'Hobby EP-2'!E15</f>
        <v>0</v>
      </c>
      <c r="I64" s="106">
        <f>'Hobby EP-2'!F15</f>
        <v>0</v>
      </c>
      <c r="J64" s="106">
        <f>'Hobby EP-2'!G15</f>
        <v>0</v>
      </c>
      <c r="K64" s="106">
        <f>'Hobby EP-2'!H15</f>
        <v>0</v>
      </c>
      <c r="L64" s="106">
        <f>'Hobby EP-2'!I15</f>
        <v>0</v>
      </c>
      <c r="M64" s="106">
        <f>'Hobby EP-2'!J15</f>
        <v>0</v>
      </c>
      <c r="N64" s="107">
        <f>'Hobby EP-2'!R15</f>
        <v>0</v>
      </c>
      <c r="O64" s="108">
        <f>'Hobby EP-2'!S15</f>
        <v>0</v>
      </c>
    </row>
    <row r="65" spans="2:15" ht="16.5">
      <c r="B65" s="129">
        <v>11</v>
      </c>
      <c r="C65" s="134">
        <f t="shared" si="4"/>
        <v>0</v>
      </c>
      <c r="D65" s="132">
        <f>IF(C65=0,0,SUM(C$55:C65))</f>
        <v>0</v>
      </c>
      <c r="E65" s="94">
        <f>'Hobby EP-2'!B16</f>
        <v>0</v>
      </c>
      <c r="F65" s="106">
        <f>'Hobby EP-2'!C16</f>
        <v>0</v>
      </c>
      <c r="G65" s="106">
        <f>'Hobby EP-2'!D16</f>
        <v>0</v>
      </c>
      <c r="H65" s="106">
        <f>'Hobby EP-2'!E16</f>
        <v>0</v>
      </c>
      <c r="I65" s="106">
        <f>'Hobby EP-2'!F16</f>
        <v>0</v>
      </c>
      <c r="J65" s="106">
        <f>'Hobby EP-2'!G16</f>
        <v>0</v>
      </c>
      <c r="K65" s="106">
        <f>'Hobby EP-2'!H16</f>
        <v>0</v>
      </c>
      <c r="L65" s="106">
        <f>'Hobby EP-2'!I16</f>
        <v>0</v>
      </c>
      <c r="M65" s="106">
        <f>'Hobby EP-2'!J16</f>
        <v>0</v>
      </c>
      <c r="N65" s="107">
        <f>'Hobby EP-2'!R16</f>
        <v>0</v>
      </c>
      <c r="O65" s="108">
        <f>'Hobby EP-2'!S16</f>
        <v>0</v>
      </c>
    </row>
    <row r="66" spans="2:15" ht="16.5">
      <c r="B66" s="129">
        <v>12</v>
      </c>
      <c r="C66" s="134">
        <f t="shared" si="4"/>
        <v>0</v>
      </c>
      <c r="D66" s="132">
        <f>IF(C66=0,0,SUM(C$55:C66))</f>
        <v>0</v>
      </c>
      <c r="E66" s="94">
        <f>'Hobby EP-2'!B17</f>
        <v>0</v>
      </c>
      <c r="F66" s="106">
        <f>'Hobby EP-2'!C17</f>
        <v>0</v>
      </c>
      <c r="G66" s="106">
        <f>'Hobby EP-2'!D17</f>
        <v>0</v>
      </c>
      <c r="H66" s="106">
        <f>'Hobby EP-2'!E17</f>
        <v>0</v>
      </c>
      <c r="I66" s="106">
        <f>'Hobby EP-2'!F17</f>
        <v>0</v>
      </c>
      <c r="J66" s="106">
        <f>'Hobby EP-2'!G17</f>
        <v>0</v>
      </c>
      <c r="K66" s="106">
        <f>'Hobby EP-2'!H17</f>
        <v>0</v>
      </c>
      <c r="L66" s="106">
        <f>'Hobby EP-2'!I17</f>
        <v>0</v>
      </c>
      <c r="M66" s="106">
        <f>'Hobby EP-2'!J17</f>
        <v>0</v>
      </c>
      <c r="N66" s="107">
        <f>'Hobby EP-2'!R17</f>
        <v>0</v>
      </c>
      <c r="O66" s="108">
        <f>'Hobby EP-2'!S17</f>
        <v>0</v>
      </c>
    </row>
    <row r="67" spans="2:15" ht="16.5">
      <c r="B67" s="129">
        <v>13</v>
      </c>
      <c r="C67" s="134">
        <f t="shared" si="4"/>
        <v>0</v>
      </c>
      <c r="D67" s="132">
        <f>IF(C67=0,0,SUM(C$55:C67))</f>
        <v>0</v>
      </c>
      <c r="E67" s="94">
        <f>'Hobby EP-2'!B18</f>
        <v>0</v>
      </c>
      <c r="F67" s="106">
        <f>'Hobby EP-2'!C18</f>
        <v>0</v>
      </c>
      <c r="G67" s="106">
        <f>'Hobby EP-2'!D18</f>
        <v>0</v>
      </c>
      <c r="H67" s="106">
        <f>'Hobby EP-2'!E18</f>
        <v>0</v>
      </c>
      <c r="I67" s="106">
        <f>'Hobby EP-2'!F18</f>
        <v>0</v>
      </c>
      <c r="J67" s="106">
        <f>'Hobby EP-2'!G18</f>
        <v>0</v>
      </c>
      <c r="K67" s="106">
        <f>'Hobby EP-2'!H18</f>
        <v>0</v>
      </c>
      <c r="L67" s="106">
        <f>'Hobby EP-2'!I18</f>
        <v>0</v>
      </c>
      <c r="M67" s="106">
        <f>'Hobby EP-2'!J18</f>
        <v>0</v>
      </c>
      <c r="N67" s="107">
        <f>'Hobby EP-2'!R18</f>
        <v>0</v>
      </c>
      <c r="O67" s="108">
        <f>'Hobby EP-2'!S18</f>
        <v>0</v>
      </c>
    </row>
    <row r="68" spans="2:15" ht="16.5">
      <c r="B68" s="129">
        <v>14</v>
      </c>
      <c r="C68" s="134">
        <f t="shared" si="4"/>
        <v>0</v>
      </c>
      <c r="D68" s="132">
        <f>IF(C68=0,0,SUM(C$55:C68))</f>
        <v>0</v>
      </c>
      <c r="E68" s="94">
        <f>'Hobby EP-2'!B19</f>
        <v>0</v>
      </c>
      <c r="F68" s="106">
        <f>'Hobby EP-2'!C19</f>
        <v>0</v>
      </c>
      <c r="G68" s="106">
        <f>'Hobby EP-2'!D19</f>
        <v>0</v>
      </c>
      <c r="H68" s="106">
        <f>'Hobby EP-2'!E19</f>
        <v>0</v>
      </c>
      <c r="I68" s="106">
        <f>'Hobby EP-2'!F19</f>
        <v>0</v>
      </c>
      <c r="J68" s="106">
        <f>'Hobby EP-2'!G19</f>
        <v>0</v>
      </c>
      <c r="K68" s="106">
        <f>'Hobby EP-2'!H19</f>
        <v>0</v>
      </c>
      <c r="L68" s="106">
        <f>'Hobby EP-2'!I19</f>
        <v>0</v>
      </c>
      <c r="M68" s="106">
        <f>'Hobby EP-2'!J19</f>
        <v>0</v>
      </c>
      <c r="N68" s="107">
        <f>'Hobby EP-2'!R19</f>
        <v>0</v>
      </c>
      <c r="O68" s="108">
        <f>'Hobby EP-2'!S19</f>
        <v>0</v>
      </c>
    </row>
    <row r="69" spans="2:15" ht="16.5">
      <c r="B69" s="129">
        <v>15</v>
      </c>
      <c r="C69" s="134">
        <f t="shared" si="4"/>
        <v>0</v>
      </c>
      <c r="D69" s="132">
        <f>IF(C69=0,0,SUM(C$55:C69))</f>
        <v>0</v>
      </c>
      <c r="E69" s="94">
        <f>'Hobby EP-2'!B20</f>
        <v>0</v>
      </c>
      <c r="F69" s="106">
        <f>'Hobby EP-2'!C20</f>
        <v>0</v>
      </c>
      <c r="G69" s="106">
        <f>'Hobby EP-2'!D20</f>
        <v>0</v>
      </c>
      <c r="H69" s="106">
        <f>'Hobby EP-2'!E20</f>
        <v>0</v>
      </c>
      <c r="I69" s="106">
        <f>'Hobby EP-2'!F20</f>
        <v>0</v>
      </c>
      <c r="J69" s="106">
        <f>'Hobby EP-2'!G20</f>
        <v>0</v>
      </c>
      <c r="K69" s="106">
        <f>'Hobby EP-2'!H20</f>
        <v>0</v>
      </c>
      <c r="L69" s="106">
        <f>'Hobby EP-2'!I20</f>
        <v>0</v>
      </c>
      <c r="M69" s="106">
        <f>'Hobby EP-2'!J20</f>
        <v>0</v>
      </c>
      <c r="N69" s="107">
        <f>'Hobby EP-2'!R20</f>
        <v>0</v>
      </c>
      <c r="O69" s="108">
        <f>'Hobby EP-2'!S20</f>
        <v>0</v>
      </c>
    </row>
    <row r="70" spans="2:15" ht="16.5">
      <c r="B70" s="129">
        <v>16</v>
      </c>
      <c r="C70" s="134">
        <f t="shared" si="4"/>
        <v>0</v>
      </c>
      <c r="D70" s="132">
        <f>IF(C70=0,0,SUM(C$55:C70))</f>
        <v>0</v>
      </c>
      <c r="E70" s="94">
        <f>'Hobby EP-2'!B21</f>
        <v>0</v>
      </c>
      <c r="F70" s="106">
        <f>'Hobby EP-2'!C21</f>
        <v>0</v>
      </c>
      <c r="G70" s="106">
        <f>'Hobby EP-2'!D21</f>
        <v>0</v>
      </c>
      <c r="H70" s="106">
        <f>'Hobby EP-2'!E21</f>
        <v>0</v>
      </c>
      <c r="I70" s="106">
        <f>'Hobby EP-2'!F21</f>
        <v>0</v>
      </c>
      <c r="J70" s="106">
        <f>'Hobby EP-2'!G21</f>
        <v>0</v>
      </c>
      <c r="K70" s="106">
        <f>'Hobby EP-2'!H21</f>
        <v>0</v>
      </c>
      <c r="L70" s="106">
        <f>'Hobby EP-2'!I21</f>
        <v>0</v>
      </c>
      <c r="M70" s="106">
        <f>'Hobby EP-2'!J21</f>
        <v>0</v>
      </c>
      <c r="N70" s="107">
        <f>'Hobby EP-2'!R21</f>
        <v>0</v>
      </c>
      <c r="O70" s="108">
        <f>'Hobby EP-2'!S21</f>
        <v>0</v>
      </c>
    </row>
    <row r="71" spans="2:15" ht="16.5">
      <c r="B71" s="129">
        <v>17</v>
      </c>
      <c r="C71" s="134">
        <f t="shared" si="4"/>
        <v>0</v>
      </c>
      <c r="D71" s="132">
        <f>IF(C71=0,0,SUM(C$55:C71))</f>
        <v>0</v>
      </c>
      <c r="E71" s="94">
        <f>'Hobby EP-2'!B22</f>
        <v>0</v>
      </c>
      <c r="F71" s="106">
        <f>'Hobby EP-2'!C22</f>
        <v>0</v>
      </c>
      <c r="G71" s="106">
        <f>'Hobby EP-2'!D22</f>
        <v>0</v>
      </c>
      <c r="H71" s="106">
        <f>'Hobby EP-2'!E22</f>
        <v>0</v>
      </c>
      <c r="I71" s="106">
        <f>'Hobby EP-2'!F22</f>
        <v>0</v>
      </c>
      <c r="J71" s="106">
        <f>'Hobby EP-2'!G22</f>
        <v>0</v>
      </c>
      <c r="K71" s="106">
        <f>'Hobby EP-2'!H22</f>
        <v>0</v>
      </c>
      <c r="L71" s="106">
        <f>'Hobby EP-2'!I22</f>
        <v>0</v>
      </c>
      <c r="M71" s="106">
        <f>'Hobby EP-2'!J22</f>
        <v>0</v>
      </c>
      <c r="N71" s="107">
        <f>'Hobby EP-2'!R22</f>
        <v>0</v>
      </c>
      <c r="O71" s="108">
        <f>'Hobby EP-2'!S22</f>
        <v>0</v>
      </c>
    </row>
    <row r="72" spans="2:15" ht="16.5">
      <c r="B72" s="129">
        <v>18</v>
      </c>
      <c r="C72" s="134">
        <f t="shared" si="4"/>
        <v>0</v>
      </c>
      <c r="D72" s="132">
        <f>IF(C72=0,0,SUM(C$55:C72))</f>
        <v>0</v>
      </c>
      <c r="E72" s="94">
        <f>'Hobby EP-2'!B23</f>
        <v>0</v>
      </c>
      <c r="F72" s="106">
        <f>'Hobby EP-2'!C23</f>
        <v>0</v>
      </c>
      <c r="G72" s="106">
        <f>'Hobby EP-2'!D23</f>
        <v>0</v>
      </c>
      <c r="H72" s="106">
        <f>'Hobby EP-2'!E23</f>
        <v>0</v>
      </c>
      <c r="I72" s="106">
        <f>'Hobby EP-2'!F23</f>
        <v>0</v>
      </c>
      <c r="J72" s="106">
        <f>'Hobby EP-2'!G23</f>
        <v>0</v>
      </c>
      <c r="K72" s="106">
        <f>'Hobby EP-2'!H23</f>
        <v>0</v>
      </c>
      <c r="L72" s="106">
        <f>'Hobby EP-2'!I23</f>
        <v>0</v>
      </c>
      <c r="M72" s="106">
        <f>'Hobby EP-2'!J23</f>
        <v>0</v>
      </c>
      <c r="N72" s="107">
        <f>'Hobby EP-2'!R23</f>
        <v>0</v>
      </c>
      <c r="O72" s="108">
        <f>'Hobby EP-2'!S23</f>
        <v>0</v>
      </c>
    </row>
    <row r="73" spans="2:15" ht="16.5">
      <c r="B73" s="129">
        <v>19</v>
      </c>
      <c r="C73" s="134">
        <f t="shared" si="4"/>
        <v>0</v>
      </c>
      <c r="D73" s="132">
        <f>IF(C73=0,0,SUM(C$55:C73))</f>
        <v>0</v>
      </c>
      <c r="E73" s="94">
        <f>'Hobby EP-2'!B24</f>
        <v>0</v>
      </c>
      <c r="F73" s="106">
        <f>'Hobby EP-2'!C24</f>
        <v>0</v>
      </c>
      <c r="G73" s="106">
        <f>'Hobby EP-2'!D24</f>
        <v>0</v>
      </c>
      <c r="H73" s="106">
        <f>'Hobby EP-2'!E24</f>
        <v>0</v>
      </c>
      <c r="I73" s="106">
        <f>'Hobby EP-2'!F24</f>
        <v>0</v>
      </c>
      <c r="J73" s="106">
        <f>'Hobby EP-2'!G24</f>
        <v>0</v>
      </c>
      <c r="K73" s="106">
        <f>'Hobby EP-2'!H24</f>
        <v>0</v>
      </c>
      <c r="L73" s="106">
        <f>'Hobby EP-2'!I24</f>
        <v>0</v>
      </c>
      <c r="M73" s="106">
        <f>'Hobby EP-2'!J24</f>
        <v>0</v>
      </c>
      <c r="N73" s="107">
        <f>'Hobby EP-2'!R24</f>
        <v>0</v>
      </c>
      <c r="O73" s="108">
        <f>'Hobby EP-2'!S24</f>
        <v>0</v>
      </c>
    </row>
    <row r="74" spans="2:15" ht="17.25" thickBot="1">
      <c r="B74" s="130">
        <v>20</v>
      </c>
      <c r="C74" s="135">
        <f t="shared" si="4"/>
        <v>0</v>
      </c>
      <c r="D74" s="136">
        <f>IF(C74=0,0,SUM(C$55:C74))</f>
        <v>0</v>
      </c>
      <c r="E74" s="180">
        <f>'Hobby EP-2'!B25</f>
        <v>0</v>
      </c>
      <c r="F74" s="109">
        <f>'Hobby EP-2'!C25</f>
        <v>0</v>
      </c>
      <c r="G74" s="109">
        <f>'Hobby EP-2'!D25</f>
        <v>0</v>
      </c>
      <c r="H74" s="109">
        <f>'Hobby EP-2'!E25</f>
        <v>0</v>
      </c>
      <c r="I74" s="109">
        <f>'Hobby EP-2'!F25</f>
        <v>0</v>
      </c>
      <c r="J74" s="109">
        <f>'Hobby EP-2'!G25</f>
        <v>0</v>
      </c>
      <c r="K74" s="109">
        <f>'Hobby EP-2'!H25</f>
        <v>0</v>
      </c>
      <c r="L74" s="109">
        <f>'Hobby EP-2'!I25</f>
        <v>0</v>
      </c>
      <c r="M74" s="109">
        <f>'Hobby EP-2'!J25</f>
        <v>0</v>
      </c>
      <c r="N74" s="110">
        <f>'Hobby EP-2'!R25</f>
        <v>0</v>
      </c>
      <c r="O74" s="111">
        <f>'Hobby EP-2'!S25</f>
        <v>0</v>
      </c>
    </row>
    <row r="75" ht="17.25" thickTop="1"/>
  </sheetData>
  <sheetProtection password="CFB0" sheet="1" objects="1" scenarios="1" selectLockedCells="1" selectUnlockedCells="1"/>
  <mergeCells count="26">
    <mergeCell ref="B2:AE2"/>
    <mergeCell ref="AD29:AE29"/>
    <mergeCell ref="B52:O52"/>
    <mergeCell ref="B53:D53"/>
    <mergeCell ref="E53:E54"/>
    <mergeCell ref="F53:M53"/>
    <mergeCell ref="N53:O53"/>
    <mergeCell ref="AD5:AE5"/>
    <mergeCell ref="B28:O28"/>
    <mergeCell ref="R28:AE28"/>
    <mergeCell ref="B29:D29"/>
    <mergeCell ref="E29:E30"/>
    <mergeCell ref="F29:M29"/>
    <mergeCell ref="N29:O29"/>
    <mergeCell ref="R29:T29"/>
    <mergeCell ref="U29:U30"/>
    <mergeCell ref="V29:AC29"/>
    <mergeCell ref="B4:O4"/>
    <mergeCell ref="R4:AE4"/>
    <mergeCell ref="B5:D5"/>
    <mergeCell ref="E5:E6"/>
    <mergeCell ref="F5:M5"/>
    <mergeCell ref="N5:O5"/>
    <mergeCell ref="R5:T5"/>
    <mergeCell ref="U5:U6"/>
    <mergeCell ref="V5:AC5"/>
  </mergeCells>
  <conditionalFormatting sqref="U7:AE26 E7:P26">
    <cfRule type="cellIs" priority="11" dxfId="107" operator="equal">
      <formula>0</formula>
    </cfRule>
  </conditionalFormatting>
  <conditionalFormatting sqref="F31:P50">
    <cfRule type="cellIs" priority="10" dxfId="107" operator="equal">
      <formula>0</formula>
    </cfRule>
  </conditionalFormatting>
  <conditionalFormatting sqref="V31:AE50">
    <cfRule type="cellIs" priority="9" dxfId="107" operator="equal">
      <formula>0</formula>
    </cfRule>
  </conditionalFormatting>
  <conditionalFormatting sqref="U31:U50">
    <cfRule type="cellIs" priority="8" dxfId="107" operator="equal">
      <formula>0</formula>
    </cfRule>
  </conditionalFormatting>
  <conditionalFormatting sqref="E31:E50">
    <cfRule type="cellIs" priority="7" dxfId="107" operator="equal">
      <formula>0</formula>
    </cfRule>
  </conditionalFormatting>
  <conditionalFormatting sqref="T7:T26">
    <cfRule type="expression" priority="6" dxfId="108">
      <formula>$T7=0</formula>
    </cfRule>
  </conditionalFormatting>
  <conditionalFormatting sqref="T31:T50">
    <cfRule type="expression" priority="5" dxfId="108">
      <formula>$T31=0</formula>
    </cfRule>
  </conditionalFormatting>
  <conditionalFormatting sqref="D7:D26 D31:D50">
    <cfRule type="expression" priority="4" dxfId="108">
      <formula>$D7=0</formula>
    </cfRule>
  </conditionalFormatting>
  <conditionalFormatting sqref="F55:O74">
    <cfRule type="cellIs" priority="3" dxfId="107" operator="equal">
      <formula>0</formula>
    </cfRule>
  </conditionalFormatting>
  <conditionalFormatting sqref="E55:E74">
    <cfRule type="cellIs" priority="2" dxfId="107" operator="equal">
      <formula>0</formula>
    </cfRule>
  </conditionalFormatting>
  <conditionalFormatting sqref="D55:D74">
    <cfRule type="expression" priority="1" dxfId="108">
      <formula>$D55=0</formula>
    </cfRule>
  </conditionalFormatting>
  <printOptions horizontalCentered="1" vertic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BX51"/>
  <sheetViews>
    <sheetView showGridLines="0" showRowColHeaders="0" zoomScaleSheetLayoutView="115" zoomScalePageLayoutView="0" workbookViewId="0" topLeftCell="A1">
      <selection activeCell="N16" sqref="N16"/>
    </sheetView>
  </sheetViews>
  <sheetFormatPr defaultColWidth="9.00390625" defaultRowHeight="12.75"/>
  <cols>
    <col min="1" max="1" width="2.75390625" style="120" customWidth="1"/>
    <col min="2" max="2" width="4.75390625" style="120" customWidth="1"/>
    <col min="3" max="3" width="4.75390625" style="120" hidden="1" customWidth="1"/>
    <col min="4" max="4" width="4.75390625" style="82" customWidth="1"/>
    <col min="5" max="5" width="25.75390625" style="82" customWidth="1"/>
    <col min="6" max="13" width="2.875" style="82" customWidth="1"/>
    <col min="14" max="15" width="5.75390625" style="82" customWidth="1"/>
    <col min="16" max="16" width="6.75390625" style="82" customWidth="1"/>
    <col min="17" max="17" width="3.75390625" style="120" customWidth="1"/>
    <col min="18" max="18" width="4.75390625" style="120" customWidth="1"/>
    <col min="19" max="19" width="4.75390625" style="120" hidden="1" customWidth="1"/>
    <col min="20" max="20" width="4.75390625" style="82" customWidth="1"/>
    <col min="21" max="21" width="25.75390625" style="82" customWidth="1"/>
    <col min="22" max="29" width="2.875" style="82" customWidth="1"/>
    <col min="30" max="31" width="5.75390625" style="82" customWidth="1"/>
    <col min="32" max="32" width="2.75390625" style="82" customWidth="1"/>
    <col min="33" max="33" width="24.125" style="82" customWidth="1"/>
    <col min="34" max="34" width="17.75390625" style="82" customWidth="1"/>
    <col min="35" max="35" width="5.125" style="82" customWidth="1"/>
    <col min="36" max="36" width="18.625" style="82" customWidth="1"/>
    <col min="37" max="37" width="28.75390625" style="82" customWidth="1"/>
    <col min="38" max="44" width="2.875" style="82" customWidth="1"/>
    <col min="45" max="46" width="6.75390625" style="82" customWidth="1"/>
    <col min="47" max="47" width="9.125" style="82" customWidth="1"/>
    <col min="48" max="48" width="6.125" style="82" customWidth="1"/>
    <col min="49" max="49" width="17.75390625" style="82" customWidth="1"/>
    <col min="50" max="59" width="2.875" style="82" customWidth="1"/>
    <col min="60" max="61" width="6.75390625" style="82" customWidth="1"/>
    <col min="62" max="62" width="9.125" style="82" customWidth="1"/>
    <col min="63" max="63" width="6.125" style="82" customWidth="1"/>
    <col min="64" max="64" width="17.75390625" style="82" customWidth="1"/>
    <col min="65" max="74" width="2.875" style="82" customWidth="1"/>
    <col min="75" max="76" width="6.75390625" style="82" customWidth="1"/>
    <col min="77" max="16384" width="9.125" style="82" customWidth="1"/>
  </cols>
  <sheetData>
    <row r="1" ht="9.75" customHeight="1"/>
    <row r="2" spans="4:76" ht="24.75">
      <c r="D2" s="197" t="s">
        <v>108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84"/>
      <c r="AG2" s="83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3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3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20:76" ht="3" customHeight="1"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</row>
    <row r="4" spans="2:74" ht="23.25" thickBot="1">
      <c r="B4" s="183" t="str">
        <f>'F1'!A1</f>
        <v>F1 1:10 - 2022 léto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16"/>
      <c r="R4" s="183" t="str">
        <f>'Hobby EP-2'!A1</f>
        <v>Hobby EP 1:10 - 2022 léto</v>
      </c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I4" s="85"/>
      <c r="AJ4" s="85"/>
      <c r="AK4" s="85"/>
      <c r="AL4" s="85"/>
      <c r="AM4" s="85"/>
      <c r="AN4" s="85"/>
      <c r="AO4" s="85"/>
      <c r="AP4" s="85"/>
      <c r="AQ4" s="85"/>
      <c r="AR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M4" s="85"/>
      <c r="BN4" s="85"/>
      <c r="BO4" s="85"/>
      <c r="BP4" s="85"/>
      <c r="BQ4" s="85"/>
      <c r="BR4" s="85"/>
      <c r="BS4" s="85"/>
      <c r="BT4" s="85"/>
      <c r="BU4" s="85"/>
      <c r="BV4" s="85"/>
    </row>
    <row r="5" spans="2:31" ht="16.5" customHeight="1" thickBot="1" thickTop="1">
      <c r="B5" s="184" t="s">
        <v>2</v>
      </c>
      <c r="C5" s="185"/>
      <c r="D5" s="186"/>
      <c r="E5" s="187" t="s">
        <v>0</v>
      </c>
      <c r="F5" s="181" t="s">
        <v>1</v>
      </c>
      <c r="G5" s="181"/>
      <c r="H5" s="181"/>
      <c r="I5" s="181"/>
      <c r="J5" s="181"/>
      <c r="K5" s="181"/>
      <c r="L5" s="181"/>
      <c r="M5" s="181"/>
      <c r="N5" s="189" t="s">
        <v>8</v>
      </c>
      <c r="O5" s="190"/>
      <c r="P5" s="117"/>
      <c r="R5" s="184" t="s">
        <v>2</v>
      </c>
      <c r="S5" s="185"/>
      <c r="T5" s="186"/>
      <c r="U5" s="187" t="s">
        <v>0</v>
      </c>
      <c r="V5" s="181" t="s">
        <v>1</v>
      </c>
      <c r="W5" s="181"/>
      <c r="X5" s="181"/>
      <c r="Y5" s="181"/>
      <c r="Z5" s="181"/>
      <c r="AA5" s="181"/>
      <c r="AB5" s="181"/>
      <c r="AC5" s="181"/>
      <c r="AD5" s="189" t="s">
        <v>8</v>
      </c>
      <c r="AE5" s="190"/>
    </row>
    <row r="6" spans="2:31" ht="16.5" customHeight="1" thickBot="1" thickTop="1">
      <c r="B6" s="139" t="s">
        <v>24</v>
      </c>
      <c r="C6" s="137"/>
      <c r="D6" s="138" t="s">
        <v>25</v>
      </c>
      <c r="E6" s="188"/>
      <c r="F6" s="90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1" t="s">
        <v>6</v>
      </c>
      <c r="O6" s="92" t="s">
        <v>7</v>
      </c>
      <c r="P6" s="118"/>
      <c r="R6" s="139" t="s">
        <v>24</v>
      </c>
      <c r="S6" s="137"/>
      <c r="T6" s="138" t="s">
        <v>25</v>
      </c>
      <c r="U6" s="188"/>
      <c r="V6" s="90">
        <v>1</v>
      </c>
      <c r="W6" s="90">
        <v>2</v>
      </c>
      <c r="X6" s="90">
        <v>3</v>
      </c>
      <c r="Y6" s="90">
        <v>4</v>
      </c>
      <c r="Z6" s="90">
        <v>5</v>
      </c>
      <c r="AA6" s="90">
        <v>6</v>
      </c>
      <c r="AB6" s="90">
        <v>7</v>
      </c>
      <c r="AC6" s="90">
        <v>8</v>
      </c>
      <c r="AD6" s="91" t="s">
        <v>6</v>
      </c>
      <c r="AE6" s="92" t="s">
        <v>7</v>
      </c>
    </row>
    <row r="7" spans="2:31" ht="17.25" thickTop="1">
      <c r="B7" s="127">
        <v>1</v>
      </c>
      <c r="C7" s="133">
        <f>IF(TYPE(SEARCH("jun.",E7))=16,0,1)</f>
        <v>0</v>
      </c>
      <c r="D7" s="131">
        <f>IF(C7=0,0,SUM(C7:C7))</f>
        <v>0</v>
      </c>
      <c r="E7" s="93" t="str">
        <f>'F1'!B6</f>
        <v>Těhník Jiří</v>
      </c>
      <c r="F7" s="103">
        <f>'F1'!C6</f>
        <v>3</v>
      </c>
      <c r="G7" s="103">
        <f>'F1'!D6</f>
        <v>3</v>
      </c>
      <c r="H7" s="103">
        <f>'F1'!E6</f>
        <v>2</v>
      </c>
      <c r="I7" s="103">
        <f>'F1'!F6</f>
        <v>5</v>
      </c>
      <c r="J7" s="103">
        <f>'F1'!G6</f>
        <v>5</v>
      </c>
      <c r="K7" s="103">
        <f>'F1'!H6</f>
        <v>0</v>
      </c>
      <c r="L7" s="103">
        <f>'F1'!I6</f>
        <v>0</v>
      </c>
      <c r="M7" s="103">
        <f>'F1'!J6</f>
        <v>0</v>
      </c>
      <c r="N7" s="104">
        <f>'F1'!R6</f>
        <v>207</v>
      </c>
      <c r="O7" s="105">
        <f>'F1'!S6</f>
        <v>207</v>
      </c>
      <c r="P7" s="119"/>
      <c r="R7" s="127">
        <v>1</v>
      </c>
      <c r="S7" s="133">
        <f>IF(TYPE(SEARCH("jun.",U7))=16,0,1)</f>
        <v>0</v>
      </c>
      <c r="T7" s="131">
        <f>IF(S7=0,0,SUM(S7:S7))</f>
        <v>0</v>
      </c>
      <c r="U7" s="93">
        <f>'Hobby EP-2'!B6</f>
        <v>0</v>
      </c>
      <c r="V7" s="103">
        <f>'Hobby EP-2'!C6</f>
        <v>0</v>
      </c>
      <c r="W7" s="103">
        <f>'Hobby EP-2'!D6</f>
        <v>0</v>
      </c>
      <c r="X7" s="103">
        <f>'Hobby EP-2'!E6</f>
        <v>0</v>
      </c>
      <c r="Y7" s="103">
        <f>'Hobby EP-2'!F6</f>
        <v>0</v>
      </c>
      <c r="Z7" s="103">
        <f>'Hobby EP-2'!G6</f>
        <v>0</v>
      </c>
      <c r="AA7" s="103">
        <f>'Hobby EP-2'!H6</f>
        <v>0</v>
      </c>
      <c r="AB7" s="103">
        <f>'Hobby EP-2'!I6</f>
        <v>0</v>
      </c>
      <c r="AC7" s="103">
        <f>'Hobby EP-2'!J6</f>
        <v>0</v>
      </c>
      <c r="AD7" s="104">
        <f>'Hobby EP-2'!R6</f>
        <v>0</v>
      </c>
      <c r="AE7" s="105">
        <f>'Hobby EP-2'!S6</f>
        <v>0</v>
      </c>
    </row>
    <row r="8" spans="2:31" ht="16.5">
      <c r="B8" s="128">
        <v>2</v>
      </c>
      <c r="C8" s="134">
        <f aca="true" t="shared" si="0" ref="C8:C19">IF(TYPE(SEARCH("jun.",E8))=16,0,1)</f>
        <v>0</v>
      </c>
      <c r="D8" s="132">
        <f>IF(C8=0,0,SUM(C$7:C8))</f>
        <v>0</v>
      </c>
      <c r="E8" s="94" t="str">
        <f>'F1'!B7</f>
        <v>Pfeffer Miloslav</v>
      </c>
      <c r="F8" s="106">
        <f>'F1'!C7</f>
        <v>5</v>
      </c>
      <c r="G8" s="106">
        <f>'F1'!D7</f>
        <v>4</v>
      </c>
      <c r="H8" s="106">
        <f>'F1'!E7</f>
        <v>3</v>
      </c>
      <c r="I8" s="106">
        <f>'F1'!F7</f>
        <v>6</v>
      </c>
      <c r="J8" s="106">
        <f>'F1'!G7</f>
        <v>6</v>
      </c>
      <c r="K8" s="106">
        <f>'F1'!H7</f>
        <v>0</v>
      </c>
      <c r="L8" s="106">
        <f>'F1'!I7</f>
        <v>2</v>
      </c>
      <c r="M8" s="106">
        <f>'F1'!J7</f>
        <v>0</v>
      </c>
      <c r="N8" s="107">
        <f>'F1'!R7</f>
        <v>242</v>
      </c>
      <c r="O8" s="108">
        <f>'F1'!S7</f>
        <v>204</v>
      </c>
      <c r="P8" s="119"/>
      <c r="R8" s="128">
        <v>2</v>
      </c>
      <c r="S8" s="134">
        <f aca="true" t="shared" si="1" ref="S8:S17">IF(TYPE(SEARCH("jun.",U8))=16,0,1)</f>
        <v>0</v>
      </c>
      <c r="T8" s="132">
        <f>IF(S8=0,0,SUM(S7:S8))</f>
        <v>0</v>
      </c>
      <c r="U8" s="94">
        <f>'Hobby EP-2'!B7</f>
        <v>0</v>
      </c>
      <c r="V8" s="106">
        <f>'Hobby EP-2'!C7</f>
        <v>0</v>
      </c>
      <c r="W8" s="106">
        <f>'Hobby EP-2'!D7</f>
        <v>0</v>
      </c>
      <c r="X8" s="106">
        <f>'Hobby EP-2'!E7</f>
        <v>0</v>
      </c>
      <c r="Y8" s="106">
        <f>'Hobby EP-2'!F7</f>
        <v>0</v>
      </c>
      <c r="Z8" s="106">
        <f>'Hobby EP-2'!G7</f>
        <v>0</v>
      </c>
      <c r="AA8" s="106">
        <f>'Hobby EP-2'!H7</f>
        <v>0</v>
      </c>
      <c r="AB8" s="106">
        <f>'Hobby EP-2'!I7</f>
        <v>0</v>
      </c>
      <c r="AC8" s="106">
        <f>'Hobby EP-2'!J7</f>
        <v>0</v>
      </c>
      <c r="AD8" s="107">
        <f>'Hobby EP-2'!R7</f>
        <v>0</v>
      </c>
      <c r="AE8" s="108">
        <f>'Hobby EP-2'!S7</f>
        <v>0</v>
      </c>
    </row>
    <row r="9" spans="2:31" ht="16.5">
      <c r="B9" s="128">
        <v>3</v>
      </c>
      <c r="C9" s="134">
        <f t="shared" si="0"/>
        <v>0</v>
      </c>
      <c r="D9" s="132">
        <f>IF(C9=0,0,SUM(C$7:C9))</f>
        <v>0</v>
      </c>
      <c r="E9" s="94" t="str">
        <f>'F1'!B8</f>
        <v>Voborský Tomáš</v>
      </c>
      <c r="F9" s="106">
        <f>'F1'!C8</f>
        <v>2</v>
      </c>
      <c r="G9" s="106">
        <f>'F1'!D8</f>
        <v>1</v>
      </c>
      <c r="H9" s="106">
        <f>'F1'!E8</f>
        <v>0</v>
      </c>
      <c r="I9" s="106">
        <f>'F1'!F8</f>
        <v>1</v>
      </c>
      <c r="J9" s="106">
        <f>'F1'!G8</f>
        <v>2</v>
      </c>
      <c r="K9" s="106">
        <f>'F1'!H8</f>
        <v>0</v>
      </c>
      <c r="L9" s="106">
        <f>'F1'!I8</f>
        <v>0</v>
      </c>
      <c r="M9" s="106">
        <f>'F1'!J8</f>
        <v>0</v>
      </c>
      <c r="N9" s="107">
        <f>'F1'!R8</f>
        <v>190</v>
      </c>
      <c r="O9" s="108">
        <f>'F1'!S8</f>
        <v>190</v>
      </c>
      <c r="P9" s="119"/>
      <c r="R9" s="128">
        <v>3</v>
      </c>
      <c r="S9" s="134">
        <f t="shared" si="1"/>
        <v>0</v>
      </c>
      <c r="T9" s="132">
        <f>IF(S9=0,0,SUM(S7:S9))</f>
        <v>0</v>
      </c>
      <c r="U9" s="94">
        <f>'Hobby EP-2'!B8</f>
        <v>0</v>
      </c>
      <c r="V9" s="106">
        <f>'Hobby EP-2'!C8</f>
        <v>0</v>
      </c>
      <c r="W9" s="106">
        <f>'Hobby EP-2'!D8</f>
        <v>0</v>
      </c>
      <c r="X9" s="106">
        <f>'Hobby EP-2'!E8</f>
        <v>0</v>
      </c>
      <c r="Y9" s="106">
        <f>'Hobby EP-2'!F8</f>
        <v>0</v>
      </c>
      <c r="Z9" s="106">
        <f>'Hobby EP-2'!G8</f>
        <v>0</v>
      </c>
      <c r="AA9" s="106">
        <f>'Hobby EP-2'!H8</f>
        <v>0</v>
      </c>
      <c r="AB9" s="106">
        <f>'Hobby EP-2'!I8</f>
        <v>0</v>
      </c>
      <c r="AC9" s="106">
        <f>'Hobby EP-2'!J8</f>
        <v>0</v>
      </c>
      <c r="AD9" s="107">
        <f>'Hobby EP-2'!R8</f>
        <v>0</v>
      </c>
      <c r="AE9" s="108">
        <f>'Hobby EP-2'!S8</f>
        <v>0</v>
      </c>
    </row>
    <row r="10" spans="2:31" ht="16.5">
      <c r="B10" s="129">
        <v>4</v>
      </c>
      <c r="C10" s="134">
        <f t="shared" si="0"/>
        <v>0</v>
      </c>
      <c r="D10" s="132">
        <f>IF(C10=0,0,SUM(C$7:C10))</f>
        <v>0</v>
      </c>
      <c r="E10" s="88" t="str">
        <f>'F1'!B9</f>
        <v>Trégr Jaromír</v>
      </c>
      <c r="F10" s="106">
        <f>'F1'!C9</f>
        <v>11</v>
      </c>
      <c r="G10" s="106">
        <f>'F1'!D9</f>
        <v>8</v>
      </c>
      <c r="H10" s="106">
        <f>'F1'!E9</f>
        <v>6</v>
      </c>
      <c r="I10" s="106">
        <f>'F1'!F9</f>
        <v>7</v>
      </c>
      <c r="J10" s="106">
        <f>'F1'!G9</f>
        <v>0</v>
      </c>
      <c r="K10" s="106">
        <f>'F1'!H9</f>
        <v>0</v>
      </c>
      <c r="L10" s="106">
        <f>'F1'!I9</f>
        <v>3</v>
      </c>
      <c r="M10" s="106">
        <f>'F1'!J9</f>
        <v>0</v>
      </c>
      <c r="N10" s="107">
        <f>'F1'!R9</f>
        <v>186</v>
      </c>
      <c r="O10" s="108">
        <f>'F1'!S9</f>
        <v>186</v>
      </c>
      <c r="P10" s="119"/>
      <c r="R10" s="129">
        <v>4</v>
      </c>
      <c r="S10" s="134">
        <f t="shared" si="1"/>
        <v>0</v>
      </c>
      <c r="T10" s="132">
        <f>IF(S10=0,0,SUM(S7:S10))</f>
        <v>0</v>
      </c>
      <c r="U10" s="88">
        <f>'Hobby EP-2'!B9</f>
        <v>0</v>
      </c>
      <c r="V10" s="106">
        <f>'Hobby EP-2'!C9</f>
        <v>0</v>
      </c>
      <c r="W10" s="106">
        <f>'Hobby EP-2'!D9</f>
        <v>0</v>
      </c>
      <c r="X10" s="106">
        <f>'Hobby EP-2'!E9</f>
        <v>0</v>
      </c>
      <c r="Y10" s="106">
        <f>'Hobby EP-2'!F9</f>
        <v>0</v>
      </c>
      <c r="Z10" s="106">
        <f>'Hobby EP-2'!G9</f>
        <v>0</v>
      </c>
      <c r="AA10" s="106">
        <f>'Hobby EP-2'!H9</f>
        <v>0</v>
      </c>
      <c r="AB10" s="106">
        <f>'Hobby EP-2'!I9</f>
        <v>0</v>
      </c>
      <c r="AC10" s="106">
        <f>'Hobby EP-2'!J9</f>
        <v>0</v>
      </c>
      <c r="AD10" s="107">
        <f>'Hobby EP-2'!R9</f>
        <v>0</v>
      </c>
      <c r="AE10" s="108">
        <f>'Hobby EP-2'!S9</f>
        <v>0</v>
      </c>
    </row>
    <row r="11" spans="2:31" ht="16.5">
      <c r="B11" s="129">
        <v>5</v>
      </c>
      <c r="C11" s="134">
        <f t="shared" si="0"/>
        <v>0</v>
      </c>
      <c r="D11" s="132">
        <f>IF(C11=0,0,SUM(C$7:C11))</f>
        <v>0</v>
      </c>
      <c r="E11" s="88" t="str">
        <f>'F1'!B10</f>
        <v>Matiášek Aleš</v>
      </c>
      <c r="F11" s="106">
        <f>'F1'!C10</f>
        <v>0</v>
      </c>
      <c r="G11" s="106">
        <f>'F1'!D10</f>
        <v>2</v>
      </c>
      <c r="H11" s="106">
        <f>'F1'!E10</f>
        <v>1</v>
      </c>
      <c r="I11" s="106">
        <f>'F1'!F10</f>
        <v>2</v>
      </c>
      <c r="J11" s="106">
        <f>'F1'!G10</f>
        <v>4</v>
      </c>
      <c r="K11" s="106">
        <f>'F1'!H10</f>
        <v>0</v>
      </c>
      <c r="L11" s="106">
        <f>'F1'!I10</f>
        <v>0</v>
      </c>
      <c r="M11" s="106">
        <f>'F1'!J10</f>
        <v>0</v>
      </c>
      <c r="N11" s="107">
        <f>'F1'!R10</f>
        <v>180</v>
      </c>
      <c r="O11" s="108">
        <f>'F1'!S10</f>
        <v>180</v>
      </c>
      <c r="P11" s="119"/>
      <c r="R11" s="129">
        <v>5</v>
      </c>
      <c r="S11" s="134">
        <f t="shared" si="1"/>
        <v>0</v>
      </c>
      <c r="T11" s="132">
        <f>IF(S11=0,0,SUM(S7:S11))</f>
        <v>0</v>
      </c>
      <c r="U11" s="88">
        <f>'Hobby EP-2'!B10</f>
        <v>0</v>
      </c>
      <c r="V11" s="106">
        <f>'Hobby EP-2'!C10</f>
        <v>0</v>
      </c>
      <c r="W11" s="106">
        <f>'Hobby EP-2'!D10</f>
        <v>0</v>
      </c>
      <c r="X11" s="106">
        <f>'Hobby EP-2'!E10</f>
        <v>0</v>
      </c>
      <c r="Y11" s="106">
        <f>'Hobby EP-2'!F10</f>
        <v>0</v>
      </c>
      <c r="Z11" s="106">
        <f>'Hobby EP-2'!G10</f>
        <v>0</v>
      </c>
      <c r="AA11" s="106">
        <f>'Hobby EP-2'!H10</f>
        <v>0</v>
      </c>
      <c r="AB11" s="106">
        <f>'Hobby EP-2'!I10</f>
        <v>0</v>
      </c>
      <c r="AC11" s="106">
        <f>'Hobby EP-2'!J10</f>
        <v>0</v>
      </c>
      <c r="AD11" s="107">
        <f>'Hobby EP-2'!R10</f>
        <v>0</v>
      </c>
      <c r="AE11" s="108">
        <f>'Hobby EP-2'!S10</f>
        <v>0</v>
      </c>
    </row>
    <row r="12" spans="2:31" ht="16.5">
      <c r="B12" s="129">
        <v>6</v>
      </c>
      <c r="C12" s="134">
        <f t="shared" si="0"/>
        <v>1</v>
      </c>
      <c r="D12" s="132">
        <f>IF(C12=0,0,SUM(C$7:C12))</f>
        <v>1</v>
      </c>
      <c r="E12" s="88" t="str">
        <f>'F1'!B11</f>
        <v>Trégr Jakub jun.</v>
      </c>
      <c r="F12" s="106">
        <f>'F1'!C11</f>
        <v>8</v>
      </c>
      <c r="G12" s="106">
        <f>'F1'!D11</f>
        <v>7</v>
      </c>
      <c r="H12" s="106">
        <f>'F1'!E11</f>
        <v>5</v>
      </c>
      <c r="I12" s="106">
        <f>'F1'!F11</f>
        <v>0</v>
      </c>
      <c r="J12" s="106">
        <f>'F1'!G11</f>
        <v>0</v>
      </c>
      <c r="K12" s="106">
        <f>'F1'!H11</f>
        <v>0</v>
      </c>
      <c r="L12" s="106">
        <f>'F1'!I11</f>
        <v>5</v>
      </c>
      <c r="M12" s="106">
        <f>'F1'!J11</f>
        <v>0</v>
      </c>
      <c r="N12" s="107">
        <f>'F1'!R11</f>
        <v>151</v>
      </c>
      <c r="O12" s="108">
        <f>'F1'!S11</f>
        <v>151</v>
      </c>
      <c r="P12" s="119"/>
      <c r="R12" s="129">
        <v>6</v>
      </c>
      <c r="S12" s="134">
        <f t="shared" si="1"/>
        <v>0</v>
      </c>
      <c r="T12" s="132">
        <f>IF(S12=0,0,SUM(S7:S12))</f>
        <v>0</v>
      </c>
      <c r="U12" s="88">
        <f>'Hobby EP-2'!B11</f>
        <v>0</v>
      </c>
      <c r="V12" s="106">
        <f>'Hobby EP-2'!C11</f>
        <v>0</v>
      </c>
      <c r="W12" s="106">
        <f>'Hobby EP-2'!D11</f>
        <v>0</v>
      </c>
      <c r="X12" s="106">
        <f>'Hobby EP-2'!E11</f>
        <v>0</v>
      </c>
      <c r="Y12" s="106">
        <f>'Hobby EP-2'!F11</f>
        <v>0</v>
      </c>
      <c r="Z12" s="106">
        <f>'Hobby EP-2'!G11</f>
        <v>0</v>
      </c>
      <c r="AA12" s="106">
        <f>'Hobby EP-2'!H11</f>
        <v>0</v>
      </c>
      <c r="AB12" s="106">
        <f>'Hobby EP-2'!I11</f>
        <v>0</v>
      </c>
      <c r="AC12" s="106">
        <f>'Hobby EP-2'!J11</f>
        <v>0</v>
      </c>
      <c r="AD12" s="107">
        <f>'Hobby EP-2'!R11</f>
        <v>0</v>
      </c>
      <c r="AE12" s="108">
        <f>'Hobby EP-2'!S11</f>
        <v>0</v>
      </c>
    </row>
    <row r="13" spans="2:31" ht="16.5">
      <c r="B13" s="129">
        <v>7</v>
      </c>
      <c r="C13" s="134">
        <f t="shared" si="0"/>
        <v>0</v>
      </c>
      <c r="D13" s="132">
        <f>IF(C13=0,0,SUM(C$7:C13))</f>
        <v>0</v>
      </c>
      <c r="E13" s="88" t="str">
        <f>'F1'!B12</f>
        <v>Hanzlík Zdeněk</v>
      </c>
      <c r="F13" s="106">
        <f>'F1'!C12</f>
        <v>0</v>
      </c>
      <c r="G13" s="106">
        <f>'F1'!D12</f>
        <v>10</v>
      </c>
      <c r="H13" s="106">
        <f>'F1'!E12</f>
        <v>0</v>
      </c>
      <c r="I13" s="106">
        <f>'F1'!F12</f>
        <v>10</v>
      </c>
      <c r="J13" s="106">
        <f>'F1'!G12</f>
        <v>7</v>
      </c>
      <c r="K13" s="106">
        <f>'F1'!H12</f>
        <v>0</v>
      </c>
      <c r="L13" s="106">
        <f>'F1'!I12</f>
        <v>6</v>
      </c>
      <c r="M13" s="106">
        <f>'F1'!J12</f>
        <v>0</v>
      </c>
      <c r="N13" s="107">
        <f>'F1'!R12</f>
        <v>143</v>
      </c>
      <c r="O13" s="108">
        <f>'F1'!S12</f>
        <v>143</v>
      </c>
      <c r="P13" s="119"/>
      <c r="R13" s="129">
        <v>7</v>
      </c>
      <c r="S13" s="134">
        <f t="shared" si="1"/>
        <v>0</v>
      </c>
      <c r="T13" s="132">
        <f>IF(S13=0,0,SUM(S7:S13))</f>
        <v>0</v>
      </c>
      <c r="U13" s="88">
        <f>'Hobby EP-2'!B12</f>
        <v>0</v>
      </c>
      <c r="V13" s="106">
        <f>'Hobby EP-2'!C12</f>
        <v>0</v>
      </c>
      <c r="W13" s="106">
        <f>'Hobby EP-2'!D12</f>
        <v>0</v>
      </c>
      <c r="X13" s="106">
        <f>'Hobby EP-2'!E12</f>
        <v>0</v>
      </c>
      <c r="Y13" s="106">
        <f>'Hobby EP-2'!F12</f>
        <v>0</v>
      </c>
      <c r="Z13" s="106">
        <f>'Hobby EP-2'!G12</f>
        <v>0</v>
      </c>
      <c r="AA13" s="106">
        <f>'Hobby EP-2'!H12</f>
        <v>0</v>
      </c>
      <c r="AB13" s="106">
        <f>'Hobby EP-2'!I12</f>
        <v>0</v>
      </c>
      <c r="AC13" s="106">
        <f>'Hobby EP-2'!J12</f>
        <v>0</v>
      </c>
      <c r="AD13" s="107">
        <f>'Hobby EP-2'!R12</f>
        <v>0</v>
      </c>
      <c r="AE13" s="108">
        <f>'Hobby EP-2'!S12</f>
        <v>0</v>
      </c>
    </row>
    <row r="14" spans="2:31" ht="16.5">
      <c r="B14" s="129">
        <v>8</v>
      </c>
      <c r="C14" s="134">
        <f t="shared" si="0"/>
        <v>0</v>
      </c>
      <c r="D14" s="132">
        <f>IF(C14=0,0,SUM(C$7:C14))</f>
        <v>0</v>
      </c>
      <c r="E14" s="88" t="str">
        <f>'F1'!B13</f>
        <v>Votava Jan</v>
      </c>
      <c r="F14" s="106">
        <f>'F1'!C13</f>
        <v>7</v>
      </c>
      <c r="G14" s="106">
        <f>'F1'!D13</f>
        <v>6</v>
      </c>
      <c r="H14" s="106">
        <f>'F1'!E13</f>
        <v>4</v>
      </c>
      <c r="I14" s="106">
        <f>'F1'!F13</f>
        <v>0</v>
      </c>
      <c r="J14" s="106">
        <f>'F1'!G13</f>
        <v>0</v>
      </c>
      <c r="K14" s="106">
        <f>'F1'!H13</f>
        <v>0</v>
      </c>
      <c r="L14" s="106">
        <f>'F1'!I13</f>
        <v>0</v>
      </c>
      <c r="M14" s="106">
        <f>'F1'!J13</f>
        <v>0</v>
      </c>
      <c r="N14" s="107">
        <f>'F1'!R13</f>
        <v>115</v>
      </c>
      <c r="O14" s="108">
        <f>'F1'!S13</f>
        <v>115</v>
      </c>
      <c r="P14" s="119"/>
      <c r="R14" s="129">
        <v>8</v>
      </c>
      <c r="S14" s="134">
        <f t="shared" si="1"/>
        <v>0</v>
      </c>
      <c r="T14" s="132">
        <f>IF(S14=0,0,SUM(S7:S14))</f>
        <v>0</v>
      </c>
      <c r="U14" s="88">
        <f>'Hobby EP-2'!B13</f>
        <v>0</v>
      </c>
      <c r="V14" s="106">
        <f>'Hobby EP-2'!C13</f>
        <v>0</v>
      </c>
      <c r="W14" s="106">
        <f>'Hobby EP-2'!D13</f>
        <v>0</v>
      </c>
      <c r="X14" s="106">
        <f>'Hobby EP-2'!E13</f>
        <v>0</v>
      </c>
      <c r="Y14" s="106">
        <f>'Hobby EP-2'!F13</f>
        <v>0</v>
      </c>
      <c r="Z14" s="106">
        <f>'Hobby EP-2'!G13</f>
        <v>0</v>
      </c>
      <c r="AA14" s="106">
        <f>'Hobby EP-2'!H13</f>
        <v>0</v>
      </c>
      <c r="AB14" s="106">
        <f>'Hobby EP-2'!I13</f>
        <v>0</v>
      </c>
      <c r="AC14" s="106">
        <f>'Hobby EP-2'!J13</f>
        <v>0</v>
      </c>
      <c r="AD14" s="107">
        <f>'Hobby EP-2'!R13</f>
        <v>0</v>
      </c>
      <c r="AE14" s="108">
        <f>'Hobby EP-2'!S13</f>
        <v>0</v>
      </c>
    </row>
    <row r="15" spans="2:31" ht="16.5">
      <c r="B15" s="129">
        <v>9</v>
      </c>
      <c r="C15" s="134">
        <f t="shared" si="0"/>
        <v>1</v>
      </c>
      <c r="D15" s="132">
        <f>IF(C15=0,0,SUM(C$7:C15))</f>
        <v>2</v>
      </c>
      <c r="E15" s="88" t="str">
        <f>'F1'!B14</f>
        <v>Olšaník Tomáš jun.</v>
      </c>
      <c r="F15" s="106">
        <f>'F1'!C14</f>
        <v>9</v>
      </c>
      <c r="G15" s="106">
        <f>'F1'!D14</f>
        <v>9</v>
      </c>
      <c r="H15" s="106">
        <f>'F1'!E14</f>
        <v>0</v>
      </c>
      <c r="I15" s="106">
        <f>'F1'!F14</f>
        <v>9</v>
      </c>
      <c r="J15" s="106">
        <f>'F1'!G14</f>
        <v>0</v>
      </c>
      <c r="K15" s="106">
        <f>'F1'!H14</f>
        <v>0</v>
      </c>
      <c r="L15" s="106">
        <f>'F1'!I14</f>
        <v>0</v>
      </c>
      <c r="M15" s="106">
        <f>'F1'!J14</f>
        <v>0</v>
      </c>
      <c r="N15" s="107">
        <f>'F1'!R14</f>
        <v>105</v>
      </c>
      <c r="O15" s="108">
        <f>'F1'!S14</f>
        <v>105</v>
      </c>
      <c r="P15" s="119"/>
      <c r="R15" s="129">
        <v>9</v>
      </c>
      <c r="S15" s="134">
        <f t="shared" si="1"/>
        <v>0</v>
      </c>
      <c r="T15" s="132">
        <f>IF(S15=0,0,SUM(S7:S15))</f>
        <v>0</v>
      </c>
      <c r="U15" s="88">
        <f>'Hobby EP-2'!B14</f>
        <v>0</v>
      </c>
      <c r="V15" s="106">
        <f>'Hobby EP-2'!C14</f>
        <v>0</v>
      </c>
      <c r="W15" s="106">
        <f>'Hobby EP-2'!D14</f>
        <v>0</v>
      </c>
      <c r="X15" s="106">
        <f>'Hobby EP-2'!E14</f>
        <v>0</v>
      </c>
      <c r="Y15" s="106">
        <f>'Hobby EP-2'!F14</f>
        <v>0</v>
      </c>
      <c r="Z15" s="106">
        <f>'Hobby EP-2'!G14</f>
        <v>0</v>
      </c>
      <c r="AA15" s="106">
        <f>'Hobby EP-2'!H14</f>
        <v>0</v>
      </c>
      <c r="AB15" s="106">
        <f>'Hobby EP-2'!I14</f>
        <v>0</v>
      </c>
      <c r="AC15" s="106">
        <f>'Hobby EP-2'!J14</f>
        <v>0</v>
      </c>
      <c r="AD15" s="107">
        <f>'Hobby EP-2'!R14</f>
        <v>0</v>
      </c>
      <c r="AE15" s="108">
        <f>'Hobby EP-2'!S14</f>
        <v>0</v>
      </c>
    </row>
    <row r="16" spans="2:31" ht="16.5">
      <c r="B16" s="129">
        <v>10</v>
      </c>
      <c r="C16" s="134">
        <f t="shared" si="0"/>
        <v>0</v>
      </c>
      <c r="D16" s="132">
        <f>IF(C16=0,0,SUM(C$7:C16))</f>
        <v>0</v>
      </c>
      <c r="E16" s="88" t="str">
        <f>'F1'!B15</f>
        <v>Krejčík Karel</v>
      </c>
      <c r="F16" s="106">
        <f>'F1'!C15</f>
        <v>1</v>
      </c>
      <c r="G16" s="106">
        <f>'F1'!D15</f>
        <v>0</v>
      </c>
      <c r="H16" s="106">
        <f>'F1'!E15</f>
        <v>0</v>
      </c>
      <c r="I16" s="106">
        <f>'F1'!F15</f>
        <v>0</v>
      </c>
      <c r="J16" s="106">
        <f>'F1'!G15</f>
        <v>1</v>
      </c>
      <c r="K16" s="106">
        <f>'F1'!H15</f>
        <v>0</v>
      </c>
      <c r="L16" s="106">
        <f>'F1'!I15</f>
        <v>0</v>
      </c>
      <c r="M16" s="106">
        <f>'F1'!J15</f>
        <v>0</v>
      </c>
      <c r="N16" s="107">
        <f>'F1'!R15</f>
        <v>100</v>
      </c>
      <c r="O16" s="108">
        <f>'F1'!S15</f>
        <v>100</v>
      </c>
      <c r="P16" s="119"/>
      <c r="R16" s="129">
        <v>10</v>
      </c>
      <c r="S16" s="134">
        <f t="shared" si="1"/>
        <v>0</v>
      </c>
      <c r="T16" s="132">
        <f>IF(S16=0,0,SUM(S7:S16))</f>
        <v>0</v>
      </c>
      <c r="U16" s="88">
        <f>'Hobby EP-2'!B15</f>
        <v>0</v>
      </c>
      <c r="V16" s="106">
        <f>'Hobby EP-2'!C15</f>
        <v>0</v>
      </c>
      <c r="W16" s="106">
        <f>'Hobby EP-2'!D15</f>
        <v>0</v>
      </c>
      <c r="X16" s="106">
        <f>'Hobby EP-2'!E15</f>
        <v>0</v>
      </c>
      <c r="Y16" s="106">
        <f>'Hobby EP-2'!F15</f>
        <v>0</v>
      </c>
      <c r="Z16" s="106">
        <f>'Hobby EP-2'!G15</f>
        <v>0</v>
      </c>
      <c r="AA16" s="106">
        <f>'Hobby EP-2'!H15</f>
        <v>0</v>
      </c>
      <c r="AB16" s="106">
        <f>'Hobby EP-2'!I15</f>
        <v>0</v>
      </c>
      <c r="AC16" s="106">
        <f>'Hobby EP-2'!J15</f>
        <v>0</v>
      </c>
      <c r="AD16" s="107">
        <f>'Hobby EP-2'!R15</f>
        <v>0</v>
      </c>
      <c r="AE16" s="108">
        <f>'Hobby EP-2'!S15</f>
        <v>0</v>
      </c>
    </row>
    <row r="17" spans="2:31" ht="16.5">
      <c r="B17" s="129">
        <v>11</v>
      </c>
      <c r="C17" s="134">
        <f t="shared" si="0"/>
        <v>0</v>
      </c>
      <c r="D17" s="132">
        <f>IF(C17=0,0,SUM(C$7:C17))</f>
        <v>0</v>
      </c>
      <c r="E17" s="88" t="str">
        <f>'F1'!B16</f>
        <v>Prchal Libor</v>
      </c>
      <c r="F17" s="106">
        <f>'F1'!C16</f>
        <v>0</v>
      </c>
      <c r="G17" s="106">
        <f>'F1'!D16</f>
        <v>0</v>
      </c>
      <c r="H17" s="106">
        <f>'F1'!E16</f>
        <v>0</v>
      </c>
      <c r="I17" s="106">
        <f>'F1'!F16</f>
        <v>3</v>
      </c>
      <c r="J17" s="106">
        <f>'F1'!G16</f>
        <v>0</v>
      </c>
      <c r="K17" s="106">
        <f>'F1'!H16</f>
        <v>0</v>
      </c>
      <c r="L17" s="106">
        <f>'F1'!I16</f>
        <v>1</v>
      </c>
      <c r="M17" s="106">
        <f>'F1'!J16</f>
        <v>0</v>
      </c>
      <c r="N17" s="107">
        <f>'F1'!R16</f>
        <v>92</v>
      </c>
      <c r="O17" s="108">
        <f>'F1'!S16</f>
        <v>92</v>
      </c>
      <c r="P17" s="119"/>
      <c r="R17" s="129">
        <v>11</v>
      </c>
      <c r="S17" s="134">
        <f t="shared" si="1"/>
        <v>0</v>
      </c>
      <c r="T17" s="132">
        <f>IF(S17=0,0,SUM(S7:S17))</f>
        <v>0</v>
      </c>
      <c r="U17" s="88">
        <f>'Hobby EP-2'!B16</f>
        <v>0</v>
      </c>
      <c r="V17" s="106">
        <f>'Hobby EP-2'!C16</f>
        <v>0</v>
      </c>
      <c r="W17" s="106">
        <f>'Hobby EP-2'!D16</f>
        <v>0</v>
      </c>
      <c r="X17" s="106">
        <f>'Hobby EP-2'!E16</f>
        <v>0</v>
      </c>
      <c r="Y17" s="106">
        <f>'Hobby EP-2'!F16</f>
        <v>0</v>
      </c>
      <c r="Z17" s="106">
        <f>'Hobby EP-2'!G16</f>
        <v>0</v>
      </c>
      <c r="AA17" s="106">
        <f>'Hobby EP-2'!H16</f>
        <v>0</v>
      </c>
      <c r="AB17" s="106">
        <f>'Hobby EP-2'!I16</f>
        <v>0</v>
      </c>
      <c r="AC17" s="106">
        <f>'Hobby EP-2'!J16</f>
        <v>0</v>
      </c>
      <c r="AD17" s="107">
        <f>'Hobby EP-2'!R16</f>
        <v>0</v>
      </c>
      <c r="AE17" s="108">
        <f>'Hobby EP-2'!S16</f>
        <v>0</v>
      </c>
    </row>
    <row r="18" spans="2:31" ht="16.5">
      <c r="B18" s="129">
        <v>12</v>
      </c>
      <c r="C18" s="134">
        <f t="shared" si="0"/>
        <v>0</v>
      </c>
      <c r="D18" s="132">
        <f>IF(C18=0,0,SUM(C$7:C18))</f>
        <v>0</v>
      </c>
      <c r="E18" s="88" t="str">
        <f>'F1'!B17</f>
        <v>Mencl Tomáš</v>
      </c>
      <c r="F18" s="106">
        <f>'F1'!C17</f>
        <v>4</v>
      </c>
      <c r="G18" s="106">
        <f>'F1'!D17</f>
        <v>0</v>
      </c>
      <c r="H18" s="106">
        <f>'F1'!E17</f>
        <v>0</v>
      </c>
      <c r="I18" s="106">
        <f>'F1'!F17</f>
        <v>0</v>
      </c>
      <c r="J18" s="106">
        <f>'F1'!G17</f>
        <v>3</v>
      </c>
      <c r="K18" s="106">
        <f>'F1'!H17</f>
        <v>0</v>
      </c>
      <c r="L18" s="106">
        <f>'F1'!I17</f>
        <v>0</v>
      </c>
      <c r="M18" s="106">
        <f>'F1'!J17</f>
        <v>0</v>
      </c>
      <c r="N18" s="107">
        <f>'F1'!R17</f>
        <v>82</v>
      </c>
      <c r="O18" s="108">
        <f>'F1'!S17</f>
        <v>82</v>
      </c>
      <c r="P18" s="119"/>
      <c r="R18" s="129">
        <v>12</v>
      </c>
      <c r="S18" s="134">
        <f aca="true" t="shared" si="2" ref="S18:S26">IF(TYPE(SEARCH("jun.",U18))=16,0,1)</f>
        <v>0</v>
      </c>
      <c r="T18" s="132">
        <f aca="true" t="shared" si="3" ref="T18:T26">IF(S18=0,0,SUM(S8:S18))</f>
        <v>0</v>
      </c>
      <c r="U18" s="88">
        <f>'Hobby EP-2'!B17</f>
        <v>0</v>
      </c>
      <c r="V18" s="106">
        <f>'Hobby EP-2'!C17</f>
        <v>0</v>
      </c>
      <c r="W18" s="106">
        <f>'Hobby EP-2'!D17</f>
        <v>0</v>
      </c>
      <c r="X18" s="106">
        <f>'Hobby EP-2'!E17</f>
        <v>0</v>
      </c>
      <c r="Y18" s="106">
        <f>'Hobby EP-2'!F17</f>
        <v>0</v>
      </c>
      <c r="Z18" s="106">
        <f>'Hobby EP-2'!G17</f>
        <v>0</v>
      </c>
      <c r="AA18" s="106">
        <f>'Hobby EP-2'!H17</f>
        <v>0</v>
      </c>
      <c r="AB18" s="106">
        <f>'Hobby EP-2'!I17</f>
        <v>0</v>
      </c>
      <c r="AC18" s="106">
        <f>'Hobby EP-2'!J17</f>
        <v>0</v>
      </c>
      <c r="AD18" s="107">
        <f>'Hobby EP-2'!R17</f>
        <v>0</v>
      </c>
      <c r="AE18" s="108">
        <f>'Hobby EP-2'!S17</f>
        <v>0</v>
      </c>
    </row>
    <row r="19" spans="2:31" ht="16.5">
      <c r="B19" s="129">
        <v>13</v>
      </c>
      <c r="C19" s="134">
        <f t="shared" si="0"/>
        <v>0</v>
      </c>
      <c r="D19" s="132">
        <f>IF(C19=0,0,SUM(C$7:C19))</f>
        <v>0</v>
      </c>
      <c r="E19" s="88" t="str">
        <f>'F1'!B18</f>
        <v>Klimeš Cedrik</v>
      </c>
      <c r="F19" s="106">
        <f>'F1'!C18</f>
        <v>0</v>
      </c>
      <c r="G19" s="106">
        <f>'F1'!D18</f>
        <v>0</v>
      </c>
      <c r="H19" s="106">
        <f>'F1'!E18</f>
        <v>0</v>
      </c>
      <c r="I19" s="106">
        <f>'F1'!F18</f>
        <v>8</v>
      </c>
      <c r="J19" s="106">
        <f>'F1'!G18</f>
        <v>0</v>
      </c>
      <c r="K19" s="106">
        <f>'F1'!H18</f>
        <v>0</v>
      </c>
      <c r="L19" s="106">
        <f>'F1'!I18</f>
        <v>4</v>
      </c>
      <c r="M19" s="106">
        <f>'F1'!J18</f>
        <v>0</v>
      </c>
      <c r="N19" s="107">
        <f>'F1'!R18</f>
        <v>76</v>
      </c>
      <c r="O19" s="108">
        <f>'F1'!S18</f>
        <v>76</v>
      </c>
      <c r="P19" s="119"/>
      <c r="R19" s="129">
        <v>13</v>
      </c>
      <c r="S19" s="134">
        <f t="shared" si="2"/>
        <v>0</v>
      </c>
      <c r="T19" s="132">
        <f t="shared" si="3"/>
        <v>0</v>
      </c>
      <c r="U19" s="88">
        <f>'Hobby EP-2'!B18</f>
        <v>0</v>
      </c>
      <c r="V19" s="106">
        <f>'Hobby EP-2'!C18</f>
        <v>0</v>
      </c>
      <c r="W19" s="106">
        <f>'Hobby EP-2'!D18</f>
        <v>0</v>
      </c>
      <c r="X19" s="106">
        <f>'Hobby EP-2'!E18</f>
        <v>0</v>
      </c>
      <c r="Y19" s="106">
        <f>'Hobby EP-2'!F18</f>
        <v>0</v>
      </c>
      <c r="Z19" s="106">
        <f>'Hobby EP-2'!G18</f>
        <v>0</v>
      </c>
      <c r="AA19" s="106">
        <f>'Hobby EP-2'!H18</f>
        <v>0</v>
      </c>
      <c r="AB19" s="106">
        <f>'Hobby EP-2'!I18</f>
        <v>0</v>
      </c>
      <c r="AC19" s="106">
        <f>'Hobby EP-2'!J18</f>
        <v>0</v>
      </c>
      <c r="AD19" s="107">
        <f>'Hobby EP-2'!R18</f>
        <v>0</v>
      </c>
      <c r="AE19" s="108">
        <f>'Hobby EP-2'!S18</f>
        <v>0</v>
      </c>
    </row>
    <row r="20" spans="2:31" ht="16.5">
      <c r="B20" s="129">
        <v>14</v>
      </c>
      <c r="C20" s="134">
        <f aca="true" t="shared" si="4" ref="C20:C26">IF(TYPE(SEARCH("jun.",E20))=16,0,1)</f>
        <v>0</v>
      </c>
      <c r="D20" s="132">
        <f>IF(C20=0,0,SUM(C$7:C20))</f>
        <v>0</v>
      </c>
      <c r="E20" s="88" t="str">
        <f>'F1'!B19</f>
        <v>Prchal Jan</v>
      </c>
      <c r="F20" s="106">
        <f>'F1'!C19</f>
        <v>0</v>
      </c>
      <c r="G20" s="106">
        <f>'F1'!D19</f>
        <v>0</v>
      </c>
      <c r="H20" s="106">
        <f>'F1'!E19</f>
        <v>0</v>
      </c>
      <c r="I20" s="106">
        <f>'F1'!F19</f>
        <v>4</v>
      </c>
      <c r="J20" s="106">
        <f>'F1'!G19</f>
        <v>0</v>
      </c>
      <c r="K20" s="106">
        <f>'F1'!H19</f>
        <v>0</v>
      </c>
      <c r="L20" s="106">
        <f>'F1'!I19</f>
        <v>0</v>
      </c>
      <c r="M20" s="106">
        <f>'F1'!J19</f>
        <v>0</v>
      </c>
      <c r="N20" s="107">
        <f>'F1'!R19</f>
        <v>40</v>
      </c>
      <c r="O20" s="108">
        <f>'F1'!S19</f>
        <v>40</v>
      </c>
      <c r="P20" s="119"/>
      <c r="R20" s="129">
        <v>14</v>
      </c>
      <c r="S20" s="134">
        <f t="shared" si="2"/>
        <v>0</v>
      </c>
      <c r="T20" s="132">
        <f t="shared" si="3"/>
        <v>0</v>
      </c>
      <c r="U20" s="88">
        <f>'Hobby EP-2'!B19</f>
        <v>0</v>
      </c>
      <c r="V20" s="106">
        <f>'Hobby EP-2'!C19</f>
        <v>0</v>
      </c>
      <c r="W20" s="106">
        <f>'Hobby EP-2'!D19</f>
        <v>0</v>
      </c>
      <c r="X20" s="106">
        <f>'Hobby EP-2'!E19</f>
        <v>0</v>
      </c>
      <c r="Y20" s="106">
        <f>'Hobby EP-2'!F19</f>
        <v>0</v>
      </c>
      <c r="Z20" s="106">
        <f>'Hobby EP-2'!G19</f>
        <v>0</v>
      </c>
      <c r="AA20" s="106">
        <f>'Hobby EP-2'!H19</f>
        <v>0</v>
      </c>
      <c r="AB20" s="106">
        <f>'Hobby EP-2'!I19</f>
        <v>0</v>
      </c>
      <c r="AC20" s="106">
        <f>'Hobby EP-2'!J19</f>
        <v>0</v>
      </c>
      <c r="AD20" s="107">
        <f>'Hobby EP-2'!R19</f>
        <v>0</v>
      </c>
      <c r="AE20" s="108">
        <f>'Hobby EP-2'!S19</f>
        <v>0</v>
      </c>
    </row>
    <row r="21" spans="2:31" ht="16.5">
      <c r="B21" s="129">
        <v>15</v>
      </c>
      <c r="C21" s="134">
        <f t="shared" si="4"/>
        <v>0</v>
      </c>
      <c r="D21" s="132">
        <f>IF(C21=0,0,SUM(C$7:C21))</f>
        <v>0</v>
      </c>
      <c r="E21" s="88" t="str">
        <f>'F1'!B20</f>
        <v>Šulc Vladimír</v>
      </c>
      <c r="F21" s="106">
        <f>'F1'!C20</f>
        <v>0</v>
      </c>
      <c r="G21" s="106">
        <f>'F1'!D20</f>
        <v>5</v>
      </c>
      <c r="H21" s="106">
        <f>'F1'!E20</f>
        <v>0</v>
      </c>
      <c r="I21" s="106">
        <f>'F1'!F20</f>
        <v>0</v>
      </c>
      <c r="J21" s="106">
        <f>'F1'!G20</f>
        <v>0</v>
      </c>
      <c r="K21" s="106">
        <f>'F1'!H20</f>
        <v>0</v>
      </c>
      <c r="L21" s="106">
        <f>'F1'!I20</f>
        <v>0</v>
      </c>
      <c r="M21" s="106">
        <f>'F1'!J20</f>
        <v>0</v>
      </c>
      <c r="N21" s="107">
        <f>'F1'!R20</f>
        <v>39</v>
      </c>
      <c r="O21" s="108">
        <f>'F1'!S20</f>
        <v>39</v>
      </c>
      <c r="P21" s="119"/>
      <c r="R21" s="129">
        <v>15</v>
      </c>
      <c r="S21" s="134">
        <f t="shared" si="2"/>
        <v>0</v>
      </c>
      <c r="T21" s="132">
        <f t="shared" si="3"/>
        <v>0</v>
      </c>
      <c r="U21" s="88">
        <f>'Hobby EP-2'!B20</f>
        <v>0</v>
      </c>
      <c r="V21" s="106">
        <f>'Hobby EP-2'!C20</f>
        <v>0</v>
      </c>
      <c r="W21" s="106">
        <f>'Hobby EP-2'!D20</f>
        <v>0</v>
      </c>
      <c r="X21" s="106">
        <f>'Hobby EP-2'!E20</f>
        <v>0</v>
      </c>
      <c r="Y21" s="106">
        <f>'Hobby EP-2'!F20</f>
        <v>0</v>
      </c>
      <c r="Z21" s="106">
        <f>'Hobby EP-2'!G20</f>
        <v>0</v>
      </c>
      <c r="AA21" s="106">
        <f>'Hobby EP-2'!H20</f>
        <v>0</v>
      </c>
      <c r="AB21" s="106">
        <f>'Hobby EP-2'!I20</f>
        <v>0</v>
      </c>
      <c r="AC21" s="106">
        <f>'Hobby EP-2'!J20</f>
        <v>0</v>
      </c>
      <c r="AD21" s="107">
        <f>'Hobby EP-2'!R20</f>
        <v>0</v>
      </c>
      <c r="AE21" s="108">
        <f>'Hobby EP-2'!S20</f>
        <v>0</v>
      </c>
    </row>
    <row r="22" spans="2:31" ht="16.5">
      <c r="B22" s="129">
        <v>16</v>
      </c>
      <c r="C22" s="134">
        <f t="shared" si="4"/>
        <v>0</v>
      </c>
      <c r="D22" s="132">
        <f>IF(C22=0,0,SUM(C$7:C22))</f>
        <v>0</v>
      </c>
      <c r="E22" s="88" t="str">
        <f>'F1'!B21</f>
        <v>Brandejs Jan</v>
      </c>
      <c r="F22" s="106">
        <f>'F1'!C21</f>
        <v>6</v>
      </c>
      <c r="G22" s="106">
        <f>'F1'!D21</f>
        <v>0</v>
      </c>
      <c r="H22" s="106">
        <f>'F1'!E21</f>
        <v>0</v>
      </c>
      <c r="I22" s="106">
        <f>'F1'!F21</f>
        <v>0</v>
      </c>
      <c r="J22" s="106">
        <f>'F1'!G21</f>
        <v>0</v>
      </c>
      <c r="K22" s="106">
        <f>'F1'!H21</f>
        <v>0</v>
      </c>
      <c r="L22" s="106">
        <f>'F1'!I21</f>
        <v>0</v>
      </c>
      <c r="M22" s="106">
        <f>'F1'!J21</f>
        <v>0</v>
      </c>
      <c r="N22" s="107">
        <f>'F1'!R21</f>
        <v>38</v>
      </c>
      <c r="O22" s="108">
        <f>'F1'!S21</f>
        <v>38</v>
      </c>
      <c r="P22" s="119"/>
      <c r="R22" s="129">
        <v>16</v>
      </c>
      <c r="S22" s="134">
        <f t="shared" si="2"/>
        <v>0</v>
      </c>
      <c r="T22" s="132">
        <f t="shared" si="3"/>
        <v>0</v>
      </c>
      <c r="U22" s="88">
        <f>'Hobby EP-2'!B21</f>
        <v>0</v>
      </c>
      <c r="V22" s="106">
        <f>'Hobby EP-2'!C21</f>
        <v>0</v>
      </c>
      <c r="W22" s="106">
        <f>'Hobby EP-2'!D21</f>
        <v>0</v>
      </c>
      <c r="X22" s="106">
        <f>'Hobby EP-2'!E21</f>
        <v>0</v>
      </c>
      <c r="Y22" s="106">
        <f>'Hobby EP-2'!F21</f>
        <v>0</v>
      </c>
      <c r="Z22" s="106">
        <f>'Hobby EP-2'!G21</f>
        <v>0</v>
      </c>
      <c r="AA22" s="106">
        <f>'Hobby EP-2'!H21</f>
        <v>0</v>
      </c>
      <c r="AB22" s="106">
        <f>'Hobby EP-2'!I21</f>
        <v>0</v>
      </c>
      <c r="AC22" s="106">
        <f>'Hobby EP-2'!J21</f>
        <v>0</v>
      </c>
      <c r="AD22" s="107">
        <f>'Hobby EP-2'!R21</f>
        <v>0</v>
      </c>
      <c r="AE22" s="108">
        <f>'Hobby EP-2'!S21</f>
        <v>0</v>
      </c>
    </row>
    <row r="23" spans="2:31" ht="16.5">
      <c r="B23" s="129">
        <v>17</v>
      </c>
      <c r="C23" s="134">
        <f t="shared" si="4"/>
        <v>1</v>
      </c>
      <c r="D23" s="132">
        <f>IF(C23=0,0,SUM(C$7:C23))</f>
        <v>3</v>
      </c>
      <c r="E23" s="88" t="str">
        <f>'F1'!B22</f>
        <v>Votava Sam jun.</v>
      </c>
      <c r="F23" s="106">
        <f>'F1'!C22</f>
        <v>10</v>
      </c>
      <c r="G23" s="106">
        <f>'F1'!D22</f>
        <v>0</v>
      </c>
      <c r="H23" s="106">
        <f>'F1'!E22</f>
        <v>0</v>
      </c>
      <c r="I23" s="106">
        <f>'F1'!F22</f>
        <v>0</v>
      </c>
      <c r="J23" s="106">
        <f>'F1'!G22</f>
        <v>0</v>
      </c>
      <c r="K23" s="106">
        <f>'F1'!H22</f>
        <v>0</v>
      </c>
      <c r="L23" s="106">
        <f>'F1'!I22</f>
        <v>0</v>
      </c>
      <c r="M23" s="106">
        <f>'F1'!J22</f>
        <v>0</v>
      </c>
      <c r="N23" s="107">
        <f>'F1'!R22</f>
        <v>34</v>
      </c>
      <c r="O23" s="108">
        <f>'F1'!S22</f>
        <v>34</v>
      </c>
      <c r="P23" s="119"/>
      <c r="R23" s="129">
        <v>17</v>
      </c>
      <c r="S23" s="134">
        <f t="shared" si="2"/>
        <v>0</v>
      </c>
      <c r="T23" s="132">
        <f t="shared" si="3"/>
        <v>0</v>
      </c>
      <c r="U23" s="88">
        <f>'Hobby EP-2'!B22</f>
        <v>0</v>
      </c>
      <c r="V23" s="106">
        <f>'Hobby EP-2'!C22</f>
        <v>0</v>
      </c>
      <c r="W23" s="106">
        <f>'Hobby EP-2'!D22</f>
        <v>0</v>
      </c>
      <c r="X23" s="106">
        <f>'Hobby EP-2'!E22</f>
        <v>0</v>
      </c>
      <c r="Y23" s="106">
        <f>'Hobby EP-2'!F22</f>
        <v>0</v>
      </c>
      <c r="Z23" s="106">
        <f>'Hobby EP-2'!G22</f>
        <v>0</v>
      </c>
      <c r="AA23" s="106">
        <f>'Hobby EP-2'!H22</f>
        <v>0</v>
      </c>
      <c r="AB23" s="106">
        <f>'Hobby EP-2'!I22</f>
        <v>0</v>
      </c>
      <c r="AC23" s="106">
        <f>'Hobby EP-2'!J22</f>
        <v>0</v>
      </c>
      <c r="AD23" s="107">
        <f>'Hobby EP-2'!R22</f>
        <v>0</v>
      </c>
      <c r="AE23" s="108">
        <f>'Hobby EP-2'!S22</f>
        <v>0</v>
      </c>
    </row>
    <row r="24" spans="2:31" ht="16.5">
      <c r="B24" s="129">
        <v>18</v>
      </c>
      <c r="C24" s="134">
        <f t="shared" si="4"/>
        <v>1</v>
      </c>
      <c r="D24" s="132">
        <f>IF(C24=0,0,SUM(C$7:C24))</f>
        <v>4</v>
      </c>
      <c r="E24" s="88" t="str">
        <f>'F1'!B23</f>
        <v>Šnobl Adam jun.</v>
      </c>
      <c r="F24" s="106">
        <f>'F1'!C23</f>
        <v>0</v>
      </c>
      <c r="G24" s="106">
        <f>'F1'!D23</f>
        <v>11</v>
      </c>
      <c r="H24" s="106">
        <f>'F1'!E23</f>
        <v>0</v>
      </c>
      <c r="I24" s="106">
        <f>'F1'!F23</f>
        <v>0</v>
      </c>
      <c r="J24" s="106">
        <f>'F1'!G23</f>
        <v>0</v>
      </c>
      <c r="K24" s="106">
        <f>'F1'!H23</f>
        <v>0</v>
      </c>
      <c r="L24" s="106">
        <f>'F1'!I23</f>
        <v>0</v>
      </c>
      <c r="M24" s="106">
        <f>'F1'!J23</f>
        <v>0</v>
      </c>
      <c r="N24" s="107">
        <f>'F1'!R23</f>
        <v>33</v>
      </c>
      <c r="O24" s="108">
        <f>'F1'!S23</f>
        <v>33</v>
      </c>
      <c r="P24" s="119"/>
      <c r="R24" s="129">
        <v>18</v>
      </c>
      <c r="S24" s="134">
        <f t="shared" si="2"/>
        <v>0</v>
      </c>
      <c r="T24" s="132">
        <f t="shared" si="3"/>
        <v>0</v>
      </c>
      <c r="U24" s="88">
        <f>'Hobby EP-2'!B23</f>
        <v>0</v>
      </c>
      <c r="V24" s="106">
        <f>'Hobby EP-2'!C23</f>
        <v>0</v>
      </c>
      <c r="W24" s="106">
        <f>'Hobby EP-2'!D23</f>
        <v>0</v>
      </c>
      <c r="X24" s="106">
        <f>'Hobby EP-2'!E23</f>
        <v>0</v>
      </c>
      <c r="Y24" s="106">
        <f>'Hobby EP-2'!F23</f>
        <v>0</v>
      </c>
      <c r="Z24" s="106">
        <f>'Hobby EP-2'!G23</f>
        <v>0</v>
      </c>
      <c r="AA24" s="106">
        <f>'Hobby EP-2'!H23</f>
        <v>0</v>
      </c>
      <c r="AB24" s="106">
        <f>'Hobby EP-2'!I23</f>
        <v>0</v>
      </c>
      <c r="AC24" s="106">
        <f>'Hobby EP-2'!J23</f>
        <v>0</v>
      </c>
      <c r="AD24" s="107">
        <f>'Hobby EP-2'!R23</f>
        <v>0</v>
      </c>
      <c r="AE24" s="108">
        <f>'Hobby EP-2'!S23</f>
        <v>0</v>
      </c>
    </row>
    <row r="25" spans="2:31" ht="16.5">
      <c r="B25" s="129">
        <v>19</v>
      </c>
      <c r="C25" s="134">
        <f t="shared" si="4"/>
        <v>0</v>
      </c>
      <c r="D25" s="132">
        <f>IF(C25=0,0,SUM(C$7:C25))</f>
        <v>0</v>
      </c>
      <c r="E25" s="88">
        <f>'F1'!B24</f>
        <v>0</v>
      </c>
      <c r="F25" s="106">
        <f>'F1'!C24</f>
        <v>0</v>
      </c>
      <c r="G25" s="106">
        <f>'F1'!D24</f>
        <v>0</v>
      </c>
      <c r="H25" s="106">
        <f>'F1'!E24</f>
        <v>0</v>
      </c>
      <c r="I25" s="106">
        <f>'F1'!F24</f>
        <v>0</v>
      </c>
      <c r="J25" s="106">
        <f>'F1'!G24</f>
        <v>0</v>
      </c>
      <c r="K25" s="106">
        <f>'F1'!H24</f>
        <v>0</v>
      </c>
      <c r="L25" s="106">
        <f>'F1'!I24</f>
        <v>0</v>
      </c>
      <c r="M25" s="106">
        <f>'F1'!J24</f>
        <v>0</v>
      </c>
      <c r="N25" s="107">
        <f>'F1'!R24</f>
        <v>0</v>
      </c>
      <c r="O25" s="108">
        <f>'F1'!S24</f>
        <v>0</v>
      </c>
      <c r="P25" s="119"/>
      <c r="R25" s="129">
        <v>19</v>
      </c>
      <c r="S25" s="134">
        <f t="shared" si="2"/>
        <v>0</v>
      </c>
      <c r="T25" s="132">
        <f t="shared" si="3"/>
        <v>0</v>
      </c>
      <c r="U25" s="88">
        <f>'Hobby EP-2'!B24</f>
        <v>0</v>
      </c>
      <c r="V25" s="106">
        <f>'Hobby EP-2'!C24</f>
        <v>0</v>
      </c>
      <c r="W25" s="106">
        <f>'Hobby EP-2'!D24</f>
        <v>0</v>
      </c>
      <c r="X25" s="106">
        <f>'Hobby EP-2'!E24</f>
        <v>0</v>
      </c>
      <c r="Y25" s="106">
        <f>'Hobby EP-2'!F24</f>
        <v>0</v>
      </c>
      <c r="Z25" s="106">
        <f>'Hobby EP-2'!G24</f>
        <v>0</v>
      </c>
      <c r="AA25" s="106">
        <f>'Hobby EP-2'!H24</f>
        <v>0</v>
      </c>
      <c r="AB25" s="106">
        <f>'Hobby EP-2'!I24</f>
        <v>0</v>
      </c>
      <c r="AC25" s="106">
        <f>'Hobby EP-2'!J24</f>
        <v>0</v>
      </c>
      <c r="AD25" s="107">
        <f>'Hobby EP-2'!R24</f>
        <v>0</v>
      </c>
      <c r="AE25" s="108">
        <f>'Hobby EP-2'!S24</f>
        <v>0</v>
      </c>
    </row>
    <row r="26" spans="2:31" ht="17.25" thickBot="1">
      <c r="B26" s="130">
        <v>20</v>
      </c>
      <c r="C26" s="135">
        <f t="shared" si="4"/>
        <v>0</v>
      </c>
      <c r="D26" s="136">
        <f>IF(C26=0,0,SUM(C$7:C26))</f>
        <v>0</v>
      </c>
      <c r="E26" s="89">
        <f>'F1'!B25</f>
        <v>0</v>
      </c>
      <c r="F26" s="109">
        <f>'F1'!C25</f>
        <v>0</v>
      </c>
      <c r="G26" s="109">
        <f>'F1'!D25</f>
        <v>0</v>
      </c>
      <c r="H26" s="109">
        <f>'F1'!E25</f>
        <v>0</v>
      </c>
      <c r="I26" s="109">
        <f>'F1'!F25</f>
        <v>0</v>
      </c>
      <c r="J26" s="109">
        <f>'F1'!G25</f>
        <v>0</v>
      </c>
      <c r="K26" s="109">
        <f>'F1'!H25</f>
        <v>0</v>
      </c>
      <c r="L26" s="109">
        <f>'F1'!I25</f>
        <v>0</v>
      </c>
      <c r="M26" s="109">
        <f>'F1'!J25</f>
        <v>0</v>
      </c>
      <c r="N26" s="110">
        <f>'F1'!R25</f>
        <v>0</v>
      </c>
      <c r="O26" s="111">
        <f>'F1'!S25</f>
        <v>0</v>
      </c>
      <c r="P26" s="119"/>
      <c r="R26" s="130">
        <v>20</v>
      </c>
      <c r="S26" s="135">
        <f t="shared" si="2"/>
        <v>0</v>
      </c>
      <c r="T26" s="136">
        <f t="shared" si="3"/>
        <v>0</v>
      </c>
      <c r="U26" s="89">
        <f>'Hobby EP-2'!B25</f>
        <v>0</v>
      </c>
      <c r="V26" s="109">
        <f>'Hobby EP-2'!C25</f>
        <v>0</v>
      </c>
      <c r="W26" s="109">
        <f>'Hobby EP-2'!D25</f>
        <v>0</v>
      </c>
      <c r="X26" s="109">
        <f>'Hobby EP-2'!E25</f>
        <v>0</v>
      </c>
      <c r="Y26" s="109">
        <f>'Hobby EP-2'!F25</f>
        <v>0</v>
      </c>
      <c r="Z26" s="109">
        <f>'Hobby EP-2'!G25</f>
        <v>0</v>
      </c>
      <c r="AA26" s="109">
        <f>'Hobby EP-2'!H25</f>
        <v>0</v>
      </c>
      <c r="AB26" s="109">
        <f>'Hobby EP-2'!I25</f>
        <v>0</v>
      </c>
      <c r="AC26" s="109">
        <f>'Hobby EP-2'!J25</f>
        <v>0</v>
      </c>
      <c r="AD26" s="110">
        <f>'Hobby EP-2'!R25</f>
        <v>0</v>
      </c>
      <c r="AE26" s="111">
        <f>'Hobby EP-2'!S25</f>
        <v>0</v>
      </c>
    </row>
    <row r="27" spans="6:31" ht="4.5" customHeight="1" thickTop="1">
      <c r="F27" s="87"/>
      <c r="G27" s="87"/>
      <c r="H27" s="87"/>
      <c r="I27" s="87"/>
      <c r="J27" s="87"/>
      <c r="K27" s="87"/>
      <c r="L27" s="87"/>
      <c r="M27" s="87"/>
      <c r="N27" s="86"/>
      <c r="O27" s="86"/>
      <c r="P27" s="86"/>
      <c r="V27" s="87"/>
      <c r="W27" s="87"/>
      <c r="X27" s="87"/>
      <c r="Y27" s="87"/>
      <c r="Z27" s="87"/>
      <c r="AA27" s="87"/>
      <c r="AB27" s="87"/>
      <c r="AC27" s="87"/>
      <c r="AD27" s="86"/>
      <c r="AE27" s="86"/>
    </row>
    <row r="28" spans="2:31" ht="23.25" thickBot="1">
      <c r="B28" s="183" t="str">
        <f>'EP 1-10'!A1</f>
        <v>EP 1:10 modified - 2022 léto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16"/>
      <c r="R28" s="183" t="str">
        <f>'13,5T_zero'!A1</f>
        <v>13,5T ZERO - 2022 léto</v>
      </c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</row>
    <row r="29" spans="2:31" ht="15" customHeight="1" thickBot="1" thickTop="1">
      <c r="B29" s="184" t="s">
        <v>2</v>
      </c>
      <c r="C29" s="185"/>
      <c r="D29" s="186"/>
      <c r="E29" s="187" t="s">
        <v>0</v>
      </c>
      <c r="F29" s="181" t="s">
        <v>1</v>
      </c>
      <c r="G29" s="181"/>
      <c r="H29" s="181"/>
      <c r="I29" s="181"/>
      <c r="J29" s="181"/>
      <c r="K29" s="181"/>
      <c r="L29" s="181"/>
      <c r="M29" s="181"/>
      <c r="N29" s="189" t="s">
        <v>8</v>
      </c>
      <c r="O29" s="190"/>
      <c r="P29" s="117"/>
      <c r="R29" s="184" t="s">
        <v>2</v>
      </c>
      <c r="S29" s="185"/>
      <c r="T29" s="186"/>
      <c r="U29" s="187" t="s">
        <v>0</v>
      </c>
      <c r="V29" s="181" t="s">
        <v>1</v>
      </c>
      <c r="W29" s="181"/>
      <c r="X29" s="181"/>
      <c r="Y29" s="181"/>
      <c r="Z29" s="181"/>
      <c r="AA29" s="181"/>
      <c r="AB29" s="181"/>
      <c r="AC29" s="181"/>
      <c r="AD29" s="189" t="s">
        <v>8</v>
      </c>
      <c r="AE29" s="190"/>
    </row>
    <row r="30" spans="2:31" ht="15" customHeight="1" thickBot="1" thickTop="1">
      <c r="B30" s="139" t="s">
        <v>24</v>
      </c>
      <c r="C30" s="137"/>
      <c r="D30" s="138" t="s">
        <v>25</v>
      </c>
      <c r="E30" s="188"/>
      <c r="F30" s="90">
        <v>1</v>
      </c>
      <c r="G30" s="90">
        <v>2</v>
      </c>
      <c r="H30" s="90">
        <v>3</v>
      </c>
      <c r="I30" s="90">
        <v>4</v>
      </c>
      <c r="J30" s="90">
        <v>5</v>
      </c>
      <c r="K30" s="90">
        <v>6</v>
      </c>
      <c r="L30" s="90">
        <v>7</v>
      </c>
      <c r="M30" s="90">
        <v>8</v>
      </c>
      <c r="N30" s="91" t="s">
        <v>6</v>
      </c>
      <c r="O30" s="92" t="s">
        <v>7</v>
      </c>
      <c r="P30" s="118"/>
      <c r="R30" s="139" t="s">
        <v>24</v>
      </c>
      <c r="S30" s="137"/>
      <c r="T30" s="138" t="s">
        <v>25</v>
      </c>
      <c r="U30" s="188"/>
      <c r="V30" s="90">
        <v>1</v>
      </c>
      <c r="W30" s="90">
        <v>2</v>
      </c>
      <c r="X30" s="90">
        <v>3</v>
      </c>
      <c r="Y30" s="90">
        <v>4</v>
      </c>
      <c r="Z30" s="90">
        <v>5</v>
      </c>
      <c r="AA30" s="90">
        <v>6</v>
      </c>
      <c r="AB30" s="90">
        <v>7</v>
      </c>
      <c r="AC30" s="90">
        <v>8</v>
      </c>
      <c r="AD30" s="91" t="s">
        <v>6</v>
      </c>
      <c r="AE30" s="92" t="s">
        <v>7</v>
      </c>
    </row>
    <row r="31" spans="2:31" ht="17.25" thickTop="1">
      <c r="B31" s="127">
        <v>1</v>
      </c>
      <c r="C31" s="133">
        <f>IF(TYPE(SEARCH("jun.",E31))=16,0,1)</f>
        <v>0</v>
      </c>
      <c r="D31" s="131">
        <f>IF(C31=0,0,SUM(C31:C31))</f>
        <v>0</v>
      </c>
      <c r="E31" s="93" t="str">
        <f>'EP 1-10'!B6</f>
        <v>Jarolímek Jiří</v>
      </c>
      <c r="F31" s="103">
        <f>'EP 1-10'!C6</f>
        <v>2</v>
      </c>
      <c r="G31" s="103">
        <f>'EP 1-10'!D6</f>
        <v>2</v>
      </c>
      <c r="H31" s="103">
        <f>'EP 1-10'!E6</f>
        <v>1</v>
      </c>
      <c r="I31" s="103">
        <f>'EP 1-10'!F6</f>
        <v>1</v>
      </c>
      <c r="J31" s="103">
        <f>'EP 1-10'!G6</f>
        <v>1</v>
      </c>
      <c r="K31" s="103">
        <f>'EP 1-10'!H6</f>
        <v>0</v>
      </c>
      <c r="L31" s="103">
        <f>'EP 1-10'!I6</f>
        <v>1</v>
      </c>
      <c r="M31" s="103">
        <f>'EP 1-10'!J6</f>
        <v>0</v>
      </c>
      <c r="N31" s="104">
        <f>'EP 1-10'!R6</f>
        <v>290</v>
      </c>
      <c r="O31" s="105">
        <f>'EP 1-10'!S6</f>
        <v>245</v>
      </c>
      <c r="P31" s="119"/>
      <c r="R31" s="127">
        <v>1</v>
      </c>
      <c r="S31" s="133">
        <f>IF(TYPE(SEARCH("jun.",U31))=16,0,1)</f>
        <v>0</v>
      </c>
      <c r="T31" s="131">
        <f>IF(S31=0,0,SUM(S31:S31))</f>
        <v>0</v>
      </c>
      <c r="U31" s="93" t="str">
        <f>'13,5T_zero'!B6</f>
        <v>Prášil Jakub</v>
      </c>
      <c r="V31" s="103">
        <f>'13,5T_zero'!C6</f>
        <v>2</v>
      </c>
      <c r="W31" s="103">
        <f>'13,5T_zero'!D6</f>
        <v>1</v>
      </c>
      <c r="X31" s="103">
        <f>'13,5T_zero'!E6</f>
        <v>1</v>
      </c>
      <c r="Y31" s="103">
        <f>'13,5T_zero'!F6</f>
        <v>2</v>
      </c>
      <c r="Z31" s="103">
        <f>'13,5T_zero'!G6</f>
        <v>2</v>
      </c>
      <c r="AA31" s="103">
        <f>'13,5T_zero'!H6</f>
        <v>0</v>
      </c>
      <c r="AB31" s="103">
        <f>'13,5T_zero'!I6</f>
        <v>0</v>
      </c>
      <c r="AC31" s="103">
        <f>'13,5T_zero'!J6</f>
        <v>0</v>
      </c>
      <c r="AD31" s="104">
        <f>'13,5T_zero'!R6</f>
        <v>235</v>
      </c>
      <c r="AE31" s="105">
        <f>'13,5T_zero'!S6</f>
        <v>190</v>
      </c>
    </row>
    <row r="32" spans="2:31" ht="16.5">
      <c r="B32" s="128">
        <v>2</v>
      </c>
      <c r="C32" s="134">
        <f aca="true" t="shared" si="5" ref="C32:C39">IF(TYPE(SEARCH("jun.",E32))=16,0,1)</f>
        <v>0</v>
      </c>
      <c r="D32" s="132">
        <f>IF(C32=0,0,SUM(C31:C32))</f>
        <v>0</v>
      </c>
      <c r="E32" s="94" t="str">
        <f>'EP 1-10'!B7</f>
        <v>Loupý Miroslav</v>
      </c>
      <c r="F32" s="106">
        <f>'EP 1-10'!C7</f>
        <v>4</v>
      </c>
      <c r="G32" s="106">
        <f>'EP 1-10'!D7</f>
        <v>4</v>
      </c>
      <c r="H32" s="106">
        <f>'EP 1-10'!E7</f>
        <v>4</v>
      </c>
      <c r="I32" s="106">
        <f>'EP 1-10'!F7</f>
        <v>2</v>
      </c>
      <c r="J32" s="106">
        <f>'EP 1-10'!G7</f>
        <v>4</v>
      </c>
      <c r="K32" s="106">
        <f>'EP 1-10'!H7</f>
        <v>0</v>
      </c>
      <c r="L32" s="106">
        <f>'EP 1-10'!I7</f>
        <v>2</v>
      </c>
      <c r="M32" s="106">
        <f>'EP 1-10'!J7</f>
        <v>0</v>
      </c>
      <c r="N32" s="107">
        <f>'EP 1-10'!R7</f>
        <v>250</v>
      </c>
      <c r="O32" s="108">
        <f>'EP 1-10'!S7</f>
        <v>210</v>
      </c>
      <c r="P32" s="119"/>
      <c r="R32" s="128">
        <v>2</v>
      </c>
      <c r="S32" s="134">
        <f aca="true" t="shared" si="6" ref="S32:S39">IF(TYPE(SEARCH("jun.",U32))=16,0,1)</f>
        <v>0</v>
      </c>
      <c r="T32" s="132">
        <f>IF(S32=0,0,SUM(S31:S32))</f>
        <v>0</v>
      </c>
      <c r="U32" s="94" t="str">
        <f>'13,5T_zero'!B7</f>
        <v>Kejdana Pavel st.</v>
      </c>
      <c r="V32" s="106">
        <f>'13,5T_zero'!C7</f>
        <v>5</v>
      </c>
      <c r="W32" s="106">
        <f>'13,5T_zero'!D7</f>
        <v>2</v>
      </c>
      <c r="X32" s="106">
        <f>'13,5T_zero'!E7</f>
        <v>2</v>
      </c>
      <c r="Y32" s="106">
        <f>'13,5T_zero'!F7</f>
        <v>3</v>
      </c>
      <c r="Z32" s="106">
        <f>'13,5T_zero'!G7</f>
        <v>3</v>
      </c>
      <c r="AA32" s="106">
        <f>'13,5T_zero'!H7</f>
        <v>0</v>
      </c>
      <c r="AB32" s="106">
        <f>'13,5T_zero'!I7</f>
        <v>0</v>
      </c>
      <c r="AC32" s="106">
        <f>'13,5T_zero'!J7</f>
        <v>0</v>
      </c>
      <c r="AD32" s="107">
        <f>'13,5T_zero'!R7</f>
        <v>213</v>
      </c>
      <c r="AE32" s="108">
        <f>'13,5T_zero'!S7</f>
        <v>174</v>
      </c>
    </row>
    <row r="33" spans="2:31" ht="16.5">
      <c r="B33" s="128">
        <v>3</v>
      </c>
      <c r="C33" s="134">
        <f t="shared" si="5"/>
        <v>0</v>
      </c>
      <c r="D33" s="132">
        <f>IF(C33=0,0,SUM(C31:C33))</f>
        <v>0</v>
      </c>
      <c r="E33" s="94" t="str">
        <f>'EP 1-10'!B8</f>
        <v>Heřmánek Martin</v>
      </c>
      <c r="F33" s="106">
        <f>'EP 1-10'!C8</f>
        <v>5</v>
      </c>
      <c r="G33" s="106">
        <f>'EP 1-10'!D8</f>
        <v>6</v>
      </c>
      <c r="H33" s="106">
        <f>'EP 1-10'!E8</f>
        <v>7</v>
      </c>
      <c r="I33" s="106">
        <f>'EP 1-10'!F8</f>
        <v>0</v>
      </c>
      <c r="J33" s="106">
        <f>'EP 1-10'!G8</f>
        <v>6</v>
      </c>
      <c r="K33" s="106">
        <f>'EP 1-10'!H8</f>
        <v>0</v>
      </c>
      <c r="L33" s="106">
        <f>'EP 1-10'!I8</f>
        <v>4</v>
      </c>
      <c r="M33" s="106">
        <f>'EP 1-10'!J8</f>
        <v>0</v>
      </c>
      <c r="N33" s="107">
        <f>'EP 1-10'!R8</f>
        <v>192</v>
      </c>
      <c r="O33" s="108">
        <f>'EP 1-10'!S8</f>
        <v>192</v>
      </c>
      <c r="P33" s="119"/>
      <c r="R33" s="128">
        <v>3</v>
      </c>
      <c r="S33" s="134">
        <f t="shared" si="6"/>
        <v>1</v>
      </c>
      <c r="T33" s="132">
        <f>IF(S33=0,0,SUM(S31:S33))</f>
        <v>1</v>
      </c>
      <c r="U33" s="94" t="str">
        <f>'13,5T_zero'!B8</f>
        <v>Heřmánková Adélka jun.</v>
      </c>
      <c r="V33" s="106">
        <f>'13,5T_zero'!C8</f>
        <v>6</v>
      </c>
      <c r="W33" s="106">
        <f>'13,5T_zero'!D8</f>
        <v>4</v>
      </c>
      <c r="X33" s="106">
        <f>'13,5T_zero'!E8</f>
        <v>3</v>
      </c>
      <c r="Y33" s="106">
        <f>'13,5T_zero'!F8</f>
        <v>0</v>
      </c>
      <c r="Z33" s="106">
        <f>'13,5T_zero'!G8</f>
        <v>4</v>
      </c>
      <c r="AA33" s="106">
        <f>'13,5T_zero'!H8</f>
        <v>0</v>
      </c>
      <c r="AB33" s="106">
        <f>'13,5T_zero'!I8</f>
        <v>0</v>
      </c>
      <c r="AC33" s="106">
        <f>'13,5T_zero'!J8</f>
        <v>0</v>
      </c>
      <c r="AD33" s="107">
        <f>'13,5T_zero'!R8</f>
        <v>160</v>
      </c>
      <c r="AE33" s="108">
        <f>'13,5T_zero'!S8</f>
        <v>160</v>
      </c>
    </row>
    <row r="34" spans="2:31" ht="16.5">
      <c r="B34" s="129">
        <v>4</v>
      </c>
      <c r="C34" s="134">
        <f t="shared" si="5"/>
        <v>0</v>
      </c>
      <c r="D34" s="132">
        <f>IF(C34=0,0,SUM(C31:C34))</f>
        <v>0</v>
      </c>
      <c r="E34" s="88" t="str">
        <f>'EP 1-10'!B9</f>
        <v>Doležal Karel</v>
      </c>
      <c r="F34" s="106">
        <f>'EP 1-10'!C9</f>
        <v>3</v>
      </c>
      <c r="G34" s="106">
        <f>'EP 1-10'!D9</f>
        <v>3</v>
      </c>
      <c r="H34" s="106">
        <f>'EP 1-10'!E9</f>
        <v>2</v>
      </c>
      <c r="I34" s="106">
        <f>'EP 1-10'!F9</f>
        <v>0</v>
      </c>
      <c r="J34" s="106">
        <f>'EP 1-10'!G9</f>
        <v>2</v>
      </c>
      <c r="K34" s="106">
        <f>'EP 1-10'!H9</f>
        <v>0</v>
      </c>
      <c r="L34" s="106">
        <f>'EP 1-10'!I9</f>
        <v>0</v>
      </c>
      <c r="M34" s="106">
        <f>'EP 1-10'!J9</f>
        <v>0</v>
      </c>
      <c r="N34" s="107">
        <f>'EP 1-10'!R9</f>
        <v>174</v>
      </c>
      <c r="O34" s="108">
        <f>'EP 1-10'!S9</f>
        <v>174</v>
      </c>
      <c r="P34" s="119"/>
      <c r="R34" s="129">
        <v>4</v>
      </c>
      <c r="S34" s="134">
        <f t="shared" si="6"/>
        <v>0</v>
      </c>
      <c r="T34" s="132">
        <f>IF(S34=0,0,SUM(S31:S34))</f>
        <v>0</v>
      </c>
      <c r="U34" s="88" t="str">
        <f>'13,5T_zero'!B9</f>
        <v>Řach Ivo</v>
      </c>
      <c r="V34" s="106">
        <f>'13,5T_zero'!C9</f>
        <v>0</v>
      </c>
      <c r="W34" s="106">
        <f>'13,5T_zero'!D9</f>
        <v>6</v>
      </c>
      <c r="X34" s="106">
        <f>'13,5T_zero'!E9</f>
        <v>4</v>
      </c>
      <c r="Y34" s="106">
        <f>'13,5T_zero'!F9</f>
        <v>6</v>
      </c>
      <c r="Z34" s="106">
        <f>'13,5T_zero'!G9</f>
        <v>5</v>
      </c>
      <c r="AA34" s="106">
        <f>'13,5T_zero'!H9</f>
        <v>0</v>
      </c>
      <c r="AB34" s="106">
        <f>'13,5T_zero'!I9</f>
        <v>0</v>
      </c>
      <c r="AC34" s="106">
        <f>'13,5T_zero'!J9</f>
        <v>0</v>
      </c>
      <c r="AD34" s="107">
        <f>'13,5T_zero'!R9</f>
        <v>155</v>
      </c>
      <c r="AE34" s="108">
        <f>'13,5T_zero'!S9</f>
        <v>155</v>
      </c>
    </row>
    <row r="35" spans="2:31" ht="16.5">
      <c r="B35" s="129">
        <v>5</v>
      </c>
      <c r="C35" s="134">
        <f t="shared" si="5"/>
        <v>0</v>
      </c>
      <c r="D35" s="132">
        <f>IF(C35=0,0,SUM(C31:C35))</f>
        <v>0</v>
      </c>
      <c r="E35" s="88" t="str">
        <f>'EP 1-10'!B10</f>
        <v>Doležal Jakub</v>
      </c>
      <c r="F35" s="106">
        <f>'EP 1-10'!C10</f>
        <v>7</v>
      </c>
      <c r="G35" s="106">
        <f>'EP 1-10'!D10</f>
        <v>5</v>
      </c>
      <c r="H35" s="106">
        <f>'EP 1-10'!E10</f>
        <v>5</v>
      </c>
      <c r="I35" s="106">
        <f>'EP 1-10'!F10</f>
        <v>0</v>
      </c>
      <c r="J35" s="106">
        <f>'EP 1-10'!G10</f>
        <v>5</v>
      </c>
      <c r="K35" s="106">
        <f>'EP 1-10'!H10</f>
        <v>0</v>
      </c>
      <c r="L35" s="106">
        <f>'EP 1-10'!I10</f>
        <v>0</v>
      </c>
      <c r="M35" s="106">
        <f>'EP 1-10'!J10</f>
        <v>0</v>
      </c>
      <c r="N35" s="107">
        <f>'EP 1-10'!R10</f>
        <v>154</v>
      </c>
      <c r="O35" s="108">
        <f>'EP 1-10'!S10</f>
        <v>154</v>
      </c>
      <c r="P35" s="119"/>
      <c r="R35" s="129">
        <v>5</v>
      </c>
      <c r="S35" s="134">
        <f t="shared" si="6"/>
        <v>0</v>
      </c>
      <c r="T35" s="132">
        <f>IF(S35=0,0,SUM(S31:S35))</f>
        <v>0</v>
      </c>
      <c r="U35" s="88" t="str">
        <f>'13,5T_zero'!B10</f>
        <v>Baxant Martin</v>
      </c>
      <c r="V35" s="106">
        <f>'13,5T_zero'!C10</f>
        <v>8</v>
      </c>
      <c r="W35" s="106">
        <f>'13,5T_zero'!D10</f>
        <v>0</v>
      </c>
      <c r="X35" s="106">
        <f>'13,5T_zero'!E10</f>
        <v>5</v>
      </c>
      <c r="Y35" s="106">
        <f>'13,5T_zero'!F10</f>
        <v>5</v>
      </c>
      <c r="Z35" s="106">
        <f>'13,5T_zero'!G10</f>
        <v>0</v>
      </c>
      <c r="AA35" s="106">
        <f>'13,5T_zero'!H10</f>
        <v>0</v>
      </c>
      <c r="AB35" s="106">
        <f>'13,5T_zero'!I10</f>
        <v>0</v>
      </c>
      <c r="AC35" s="106">
        <f>'13,5T_zero'!J10</f>
        <v>0</v>
      </c>
      <c r="AD35" s="107">
        <f>'13,5T_zero'!R10</f>
        <v>114</v>
      </c>
      <c r="AE35" s="108">
        <f>'13,5T_zero'!S10</f>
        <v>114</v>
      </c>
    </row>
    <row r="36" spans="2:31" ht="16.5">
      <c r="B36" s="129">
        <v>6</v>
      </c>
      <c r="C36" s="134">
        <f t="shared" si="5"/>
        <v>0</v>
      </c>
      <c r="D36" s="132">
        <f>IF(C36=0,0,SUM(C31:C36))</f>
        <v>0</v>
      </c>
      <c r="E36" s="88" t="str">
        <f>'EP 1-10'!B11</f>
        <v>Kanina Jan</v>
      </c>
      <c r="F36" s="106">
        <f>'EP 1-10'!C11</f>
        <v>0</v>
      </c>
      <c r="G36" s="106">
        <f>'EP 1-10'!D11</f>
        <v>0</v>
      </c>
      <c r="H36" s="106">
        <f>'EP 1-10'!E11</f>
        <v>3</v>
      </c>
      <c r="I36" s="106">
        <f>'EP 1-10'!F11</f>
        <v>3</v>
      </c>
      <c r="J36" s="106">
        <f>'EP 1-10'!G11</f>
        <v>3</v>
      </c>
      <c r="K36" s="106">
        <f>'EP 1-10'!H11</f>
        <v>0</v>
      </c>
      <c r="L36" s="106">
        <f>'EP 1-10'!I11</f>
        <v>0</v>
      </c>
      <c r="M36" s="106">
        <f>'EP 1-10'!J11</f>
        <v>0</v>
      </c>
      <c r="N36" s="107">
        <f>'EP 1-10'!R11</f>
        <v>126</v>
      </c>
      <c r="O36" s="108">
        <f>'EP 1-10'!S11</f>
        <v>126</v>
      </c>
      <c r="P36" s="119"/>
      <c r="R36" s="129">
        <v>6</v>
      </c>
      <c r="S36" s="134">
        <f t="shared" si="6"/>
        <v>0</v>
      </c>
      <c r="T36" s="132">
        <f>IF(S36=0,0,SUM(S31:S36))</f>
        <v>0</v>
      </c>
      <c r="U36" s="88" t="str">
        <f>'13,5T_zero'!B11</f>
        <v>Krejčík Karel</v>
      </c>
      <c r="V36" s="106">
        <f>'13,5T_zero'!C11</f>
        <v>1</v>
      </c>
      <c r="W36" s="106">
        <f>'13,5T_zero'!D11</f>
        <v>0</v>
      </c>
      <c r="X36" s="106">
        <f>'13,5T_zero'!E11</f>
        <v>0</v>
      </c>
      <c r="Y36" s="106">
        <f>'13,5T_zero'!F11</f>
        <v>0</v>
      </c>
      <c r="Z36" s="106">
        <f>'13,5T_zero'!G11</f>
        <v>1</v>
      </c>
      <c r="AA36" s="106">
        <f>'13,5T_zero'!H11</f>
        <v>0</v>
      </c>
      <c r="AB36" s="106">
        <f>'13,5T_zero'!I11</f>
        <v>0</v>
      </c>
      <c r="AC36" s="106">
        <f>'13,5T_zero'!J11</f>
        <v>0</v>
      </c>
      <c r="AD36" s="107">
        <f>'13,5T_zero'!R11</f>
        <v>100</v>
      </c>
      <c r="AE36" s="108">
        <f>'13,5T_zero'!S11</f>
        <v>100</v>
      </c>
    </row>
    <row r="37" spans="2:31" ht="16.5">
      <c r="B37" s="129">
        <v>7</v>
      </c>
      <c r="C37" s="134">
        <f t="shared" si="5"/>
        <v>0</v>
      </c>
      <c r="D37" s="132">
        <f>IF(C37=0,0,SUM(C31:C37))</f>
        <v>0</v>
      </c>
      <c r="E37" s="88" t="str">
        <f>'EP 1-10'!B12</f>
        <v>Červ Miroslav</v>
      </c>
      <c r="F37" s="106">
        <f>'EP 1-10'!C12</f>
        <v>0</v>
      </c>
      <c r="G37" s="106">
        <f>'EP 1-10'!D12</f>
        <v>0</v>
      </c>
      <c r="H37" s="106">
        <f>'EP 1-10'!E12</f>
        <v>6</v>
      </c>
      <c r="I37" s="106">
        <f>'EP 1-10'!F12</f>
        <v>0</v>
      </c>
      <c r="J37" s="106">
        <f>'EP 1-10'!G12</f>
        <v>0</v>
      </c>
      <c r="K37" s="106">
        <f>'EP 1-10'!H12</f>
        <v>0</v>
      </c>
      <c r="L37" s="106">
        <f>'EP 1-10'!I12</f>
        <v>3</v>
      </c>
      <c r="M37" s="106">
        <f>'EP 1-10'!J12</f>
        <v>0</v>
      </c>
      <c r="N37" s="107">
        <f>'EP 1-10'!R12</f>
        <v>80</v>
      </c>
      <c r="O37" s="108">
        <f>'EP 1-10'!S12</f>
        <v>80</v>
      </c>
      <c r="P37" s="119"/>
      <c r="R37" s="129">
        <v>7</v>
      </c>
      <c r="S37" s="134">
        <f t="shared" si="6"/>
        <v>0</v>
      </c>
      <c r="T37" s="132">
        <f>IF(S37=0,0,SUM(S31:S37))</f>
        <v>0</v>
      </c>
      <c r="U37" s="88" t="str">
        <f>'13,5T_zero'!B12</f>
        <v>Olšaník Martin</v>
      </c>
      <c r="V37" s="106">
        <f>'13,5T_zero'!C12</f>
        <v>7</v>
      </c>
      <c r="W37" s="106">
        <f>'13,5T_zero'!D12</f>
        <v>5</v>
      </c>
      <c r="X37" s="106">
        <f>'13,5T_zero'!E12</f>
        <v>0</v>
      </c>
      <c r="Y37" s="106">
        <f>'13,5T_zero'!F12</f>
        <v>0</v>
      </c>
      <c r="Z37" s="106">
        <f>'13,5T_zero'!G12</f>
        <v>0</v>
      </c>
      <c r="AA37" s="106">
        <f>'13,5T_zero'!H12</f>
        <v>0</v>
      </c>
      <c r="AB37" s="106">
        <f>'13,5T_zero'!I12</f>
        <v>0</v>
      </c>
      <c r="AC37" s="106">
        <f>'13,5T_zero'!J12</f>
        <v>0</v>
      </c>
      <c r="AD37" s="107">
        <f>'13,5T_zero'!R12</f>
        <v>76</v>
      </c>
      <c r="AE37" s="108">
        <f>'13,5T_zero'!S12</f>
        <v>76</v>
      </c>
    </row>
    <row r="38" spans="2:31" ht="16.5">
      <c r="B38" s="129">
        <v>8</v>
      </c>
      <c r="C38" s="134">
        <f t="shared" si="5"/>
        <v>0</v>
      </c>
      <c r="D38" s="132">
        <f>IF(C38=0,0,SUM(C31:C38))</f>
        <v>0</v>
      </c>
      <c r="E38" s="88" t="str">
        <f>'EP 1-10'!B13</f>
        <v>Vyšín Jiří</v>
      </c>
      <c r="F38" s="106">
        <f>'EP 1-10'!C13</f>
        <v>1</v>
      </c>
      <c r="G38" s="106">
        <f>'EP 1-10'!D13</f>
        <v>0</v>
      </c>
      <c r="H38" s="106">
        <f>'EP 1-10'!E13</f>
        <v>0</v>
      </c>
      <c r="I38" s="106">
        <f>'EP 1-10'!F13</f>
        <v>0</v>
      </c>
      <c r="J38" s="106">
        <f>'EP 1-10'!G13</f>
        <v>0</v>
      </c>
      <c r="K38" s="106">
        <f>'EP 1-10'!H13</f>
        <v>0</v>
      </c>
      <c r="L38" s="106">
        <f>'EP 1-10'!I13</f>
        <v>0</v>
      </c>
      <c r="M38" s="106">
        <f>'EP 1-10'!J13</f>
        <v>0</v>
      </c>
      <c r="N38" s="107">
        <f>'EP 1-10'!R13</f>
        <v>50</v>
      </c>
      <c r="O38" s="108">
        <f>'EP 1-10'!S13</f>
        <v>50</v>
      </c>
      <c r="P38" s="119"/>
      <c r="R38" s="129">
        <v>8</v>
      </c>
      <c r="S38" s="134">
        <f t="shared" si="6"/>
        <v>0</v>
      </c>
      <c r="T38" s="132">
        <f>IF(S38=0,0,SUM(S31:S38))</f>
        <v>0</v>
      </c>
      <c r="U38" s="88" t="str">
        <f>'13,5T_zero'!B13</f>
        <v>Šponar Martin</v>
      </c>
      <c r="V38" s="106">
        <f>'13,5T_zero'!C13</f>
        <v>0</v>
      </c>
      <c r="W38" s="106">
        <f>'13,5T_zero'!D13</f>
        <v>0</v>
      </c>
      <c r="X38" s="106">
        <f>'13,5T_zero'!E13</f>
        <v>0</v>
      </c>
      <c r="Y38" s="106">
        <f>'13,5T_zero'!F13</f>
        <v>1</v>
      </c>
      <c r="Z38" s="106">
        <f>'13,5T_zero'!G13</f>
        <v>0</v>
      </c>
      <c r="AA38" s="106">
        <f>'13,5T_zero'!H13</f>
        <v>0</v>
      </c>
      <c r="AB38" s="106">
        <f>'13,5T_zero'!I13</f>
        <v>0</v>
      </c>
      <c r="AC38" s="106">
        <f>'13,5T_zero'!J13</f>
        <v>0</v>
      </c>
      <c r="AD38" s="107">
        <f>'13,5T_zero'!R13</f>
        <v>50</v>
      </c>
      <c r="AE38" s="108">
        <f>'13,5T_zero'!S13</f>
        <v>50</v>
      </c>
    </row>
    <row r="39" spans="2:31" ht="16.5">
      <c r="B39" s="129">
        <v>9</v>
      </c>
      <c r="C39" s="134">
        <f t="shared" si="5"/>
        <v>0</v>
      </c>
      <c r="D39" s="132">
        <f>IF(C39=0,0,SUM(C31:C39))</f>
        <v>0</v>
      </c>
      <c r="E39" s="88" t="str">
        <f>'EP 1-10'!B14</f>
        <v>Šulc Matěj</v>
      </c>
      <c r="F39" s="106">
        <f>'EP 1-10'!C14</f>
        <v>0</v>
      </c>
      <c r="G39" s="106">
        <f>'EP 1-10'!D14</f>
        <v>1</v>
      </c>
      <c r="H39" s="106">
        <f>'EP 1-10'!E14</f>
        <v>0</v>
      </c>
      <c r="I39" s="106">
        <f>'EP 1-10'!F14</f>
        <v>0</v>
      </c>
      <c r="J39" s="106">
        <f>'EP 1-10'!G14</f>
        <v>0</v>
      </c>
      <c r="K39" s="106">
        <f>'EP 1-10'!H14</f>
        <v>0</v>
      </c>
      <c r="L39" s="106">
        <f>'EP 1-10'!I14</f>
        <v>0</v>
      </c>
      <c r="M39" s="106">
        <f>'EP 1-10'!J14</f>
        <v>0</v>
      </c>
      <c r="N39" s="107">
        <f>'EP 1-10'!R14</f>
        <v>50</v>
      </c>
      <c r="O39" s="108">
        <f>'EP 1-10'!S14</f>
        <v>50</v>
      </c>
      <c r="P39" s="119"/>
      <c r="R39" s="129">
        <v>9</v>
      </c>
      <c r="S39" s="134">
        <f t="shared" si="6"/>
        <v>1</v>
      </c>
      <c r="T39" s="132">
        <f>IF(S39=0,0,SUM(S31:S39))</f>
        <v>2</v>
      </c>
      <c r="U39" s="88" t="str">
        <f>'13,5T_zero'!B14</f>
        <v>Olšaník Jakub jun.</v>
      </c>
      <c r="V39" s="106">
        <f>'13,5T_zero'!C14</f>
        <v>0</v>
      </c>
      <c r="W39" s="106">
        <f>'13,5T_zero'!D14</f>
        <v>3</v>
      </c>
      <c r="X39" s="106">
        <f>'13,5T_zero'!E14</f>
        <v>0</v>
      </c>
      <c r="Y39" s="106">
        <f>'13,5T_zero'!F14</f>
        <v>0</v>
      </c>
      <c r="Z39" s="106">
        <f>'13,5T_zero'!G14</f>
        <v>0</v>
      </c>
      <c r="AA39" s="106">
        <f>'13,5T_zero'!H14</f>
        <v>0</v>
      </c>
      <c r="AB39" s="106">
        <f>'13,5T_zero'!I14</f>
        <v>0</v>
      </c>
      <c r="AC39" s="106">
        <f>'13,5T_zero'!J14</f>
        <v>0</v>
      </c>
      <c r="AD39" s="107">
        <f>'13,5T_zero'!R14</f>
        <v>42</v>
      </c>
      <c r="AE39" s="108">
        <f>'13,5T_zero'!S14</f>
        <v>42</v>
      </c>
    </row>
    <row r="40" spans="2:31" ht="16.5">
      <c r="B40" s="129">
        <v>10</v>
      </c>
      <c r="C40" s="134">
        <f aca="true" t="shared" si="7" ref="C40:C50">IF(TYPE(SEARCH("jun.",E40))=16,0,1)</f>
        <v>0</v>
      </c>
      <c r="D40" s="132">
        <f aca="true" t="shared" si="8" ref="D40:D50">IF(C40=0,0,SUM(C32:C40))</f>
        <v>0</v>
      </c>
      <c r="E40" s="88" t="str">
        <f>'EP 1-10'!B15</f>
        <v>Kliský Miloslav</v>
      </c>
      <c r="F40" s="106">
        <f>'EP 1-10'!C15</f>
        <v>0</v>
      </c>
      <c r="G40" s="106">
        <f>'EP 1-10'!D15</f>
        <v>0</v>
      </c>
      <c r="H40" s="106">
        <f>'EP 1-10'!E15</f>
        <v>0</v>
      </c>
      <c r="I40" s="106">
        <f>'EP 1-10'!F15</f>
        <v>4</v>
      </c>
      <c r="J40" s="106">
        <f>'EP 1-10'!G15</f>
        <v>0</v>
      </c>
      <c r="K40" s="106">
        <f>'EP 1-10'!H15</f>
        <v>0</v>
      </c>
      <c r="L40" s="106">
        <f>'EP 1-10'!I15</f>
        <v>0</v>
      </c>
      <c r="M40" s="106">
        <f>'EP 1-10'!J15</f>
        <v>0</v>
      </c>
      <c r="N40" s="107">
        <f>'EP 1-10'!R15</f>
        <v>40</v>
      </c>
      <c r="O40" s="108">
        <f>'EP 1-10'!S15</f>
        <v>40</v>
      </c>
      <c r="P40" s="119"/>
      <c r="R40" s="129">
        <v>10</v>
      </c>
      <c r="S40" s="134">
        <f aca="true" t="shared" si="9" ref="S40:S50">IF(TYPE(SEARCH("jun.",U40))=16,0,1)</f>
        <v>0</v>
      </c>
      <c r="T40" s="132">
        <f aca="true" t="shared" si="10" ref="T40:T50">IF(S40=0,0,SUM(S32:S40))</f>
        <v>0</v>
      </c>
      <c r="U40" s="88" t="str">
        <f>'13,5T_zero'!B15</f>
        <v>Labský Zdenek</v>
      </c>
      <c r="V40" s="106">
        <f>'13,5T_zero'!C15</f>
        <v>3</v>
      </c>
      <c r="W40" s="106">
        <f>'13,5T_zero'!D15</f>
        <v>0</v>
      </c>
      <c r="X40" s="106">
        <f>'13,5T_zero'!E15</f>
        <v>0</v>
      </c>
      <c r="Y40" s="106">
        <f>'13,5T_zero'!F15</f>
        <v>0</v>
      </c>
      <c r="Z40" s="106">
        <f>'13,5T_zero'!G15</f>
        <v>0</v>
      </c>
      <c r="AA40" s="106">
        <f>'13,5T_zero'!H15</f>
        <v>0</v>
      </c>
      <c r="AB40" s="106">
        <f>'13,5T_zero'!I15</f>
        <v>0</v>
      </c>
      <c r="AC40" s="106">
        <f>'13,5T_zero'!J15</f>
        <v>0</v>
      </c>
      <c r="AD40" s="107">
        <f>'13,5T_zero'!R15</f>
        <v>42</v>
      </c>
      <c r="AE40" s="108">
        <f>'13,5T_zero'!S15</f>
        <v>42</v>
      </c>
    </row>
    <row r="41" spans="2:31" ht="16.5">
      <c r="B41" s="129">
        <v>11</v>
      </c>
      <c r="C41" s="134">
        <f t="shared" si="7"/>
        <v>0</v>
      </c>
      <c r="D41" s="132">
        <f t="shared" si="8"/>
        <v>0</v>
      </c>
      <c r="E41" s="88" t="str">
        <f>'EP 1-10'!B16</f>
        <v>Prášil Jakub</v>
      </c>
      <c r="F41" s="106">
        <f>'EP 1-10'!C16</f>
        <v>0</v>
      </c>
      <c r="G41" s="106">
        <f>'EP 1-10'!D16</f>
        <v>0</v>
      </c>
      <c r="H41" s="106">
        <f>'EP 1-10'!E16</f>
        <v>0</v>
      </c>
      <c r="I41" s="106">
        <f>'EP 1-10'!F16</f>
        <v>0</v>
      </c>
      <c r="J41" s="106">
        <f>'EP 1-10'!G16</f>
        <v>0</v>
      </c>
      <c r="K41" s="106">
        <f>'EP 1-10'!H16</f>
        <v>0</v>
      </c>
      <c r="L41" s="106">
        <f>'EP 1-10'!I16</f>
        <v>5</v>
      </c>
      <c r="M41" s="106">
        <f>'EP 1-10'!J16</f>
        <v>0</v>
      </c>
      <c r="N41" s="107">
        <f>'EP 1-10'!R16</f>
        <v>39</v>
      </c>
      <c r="O41" s="108">
        <f>'EP 1-10'!S16</f>
        <v>39</v>
      </c>
      <c r="P41" s="119"/>
      <c r="R41" s="129">
        <v>11</v>
      </c>
      <c r="S41" s="134">
        <f t="shared" si="9"/>
        <v>0</v>
      </c>
      <c r="T41" s="132">
        <f t="shared" si="10"/>
        <v>0</v>
      </c>
      <c r="U41" s="88" t="str">
        <f>'13,5T_zero'!B16</f>
        <v>Mencl Tomáš</v>
      </c>
      <c r="V41" s="106">
        <f>'13,5T_zero'!C16</f>
        <v>4</v>
      </c>
      <c r="W41" s="106">
        <f>'13,5T_zero'!D16</f>
        <v>0</v>
      </c>
      <c r="X41" s="106">
        <f>'13,5T_zero'!E16</f>
        <v>0</v>
      </c>
      <c r="Y41" s="106">
        <f>'13,5T_zero'!F16</f>
        <v>0</v>
      </c>
      <c r="Z41" s="106">
        <f>'13,5T_zero'!G16</f>
        <v>0</v>
      </c>
      <c r="AA41" s="106">
        <f>'13,5T_zero'!H16</f>
        <v>0</v>
      </c>
      <c r="AB41" s="106">
        <f>'13,5T_zero'!I16</f>
        <v>0</v>
      </c>
      <c r="AC41" s="106">
        <f>'13,5T_zero'!J16</f>
        <v>0</v>
      </c>
      <c r="AD41" s="107">
        <f>'13,5T_zero'!R16</f>
        <v>40</v>
      </c>
      <c r="AE41" s="108">
        <f>'13,5T_zero'!S16</f>
        <v>40</v>
      </c>
    </row>
    <row r="42" spans="2:31" ht="16.5">
      <c r="B42" s="129">
        <v>12</v>
      </c>
      <c r="C42" s="134">
        <f t="shared" si="7"/>
        <v>0</v>
      </c>
      <c r="D42" s="132">
        <f t="shared" si="8"/>
        <v>0</v>
      </c>
      <c r="E42" s="88" t="str">
        <f>'EP 1-10'!B17</f>
        <v>Labský Zdenek</v>
      </c>
      <c r="F42" s="106">
        <f>'EP 1-10'!C17</f>
        <v>6</v>
      </c>
      <c r="G42" s="106">
        <f>'EP 1-10'!D17</f>
        <v>0</v>
      </c>
      <c r="H42" s="106">
        <f>'EP 1-10'!E17</f>
        <v>0</v>
      </c>
      <c r="I42" s="106">
        <f>'EP 1-10'!F17</f>
        <v>0</v>
      </c>
      <c r="J42" s="106">
        <f>'EP 1-10'!G17</f>
        <v>0</v>
      </c>
      <c r="K42" s="106">
        <f>'EP 1-10'!H17</f>
        <v>0</v>
      </c>
      <c r="L42" s="106">
        <f>'EP 1-10'!I17</f>
        <v>0</v>
      </c>
      <c r="M42" s="106">
        <f>'EP 1-10'!J17</f>
        <v>0</v>
      </c>
      <c r="N42" s="107">
        <f>'EP 1-10'!R17</f>
        <v>38</v>
      </c>
      <c r="O42" s="108">
        <f>'EP 1-10'!S17</f>
        <v>38</v>
      </c>
      <c r="P42" s="119"/>
      <c r="R42" s="129">
        <v>12</v>
      </c>
      <c r="S42" s="134">
        <f t="shared" si="9"/>
        <v>1</v>
      </c>
      <c r="T42" s="132">
        <f t="shared" si="10"/>
        <v>2</v>
      </c>
      <c r="U42" s="88" t="str">
        <f>'13,5T_zero'!B17</f>
        <v>Richter Nicolas jun.</v>
      </c>
      <c r="V42" s="106">
        <f>'13,5T_zero'!C17</f>
        <v>0</v>
      </c>
      <c r="W42" s="106">
        <f>'13,5T_zero'!D17</f>
        <v>0</v>
      </c>
      <c r="X42" s="106">
        <f>'13,5T_zero'!E17</f>
        <v>0</v>
      </c>
      <c r="Y42" s="106">
        <f>'13,5T_zero'!F17</f>
        <v>4</v>
      </c>
      <c r="Z42" s="106">
        <f>'13,5T_zero'!G17</f>
        <v>0</v>
      </c>
      <c r="AA42" s="106">
        <f>'13,5T_zero'!H17</f>
        <v>0</v>
      </c>
      <c r="AB42" s="106">
        <f>'13,5T_zero'!I17</f>
        <v>0</v>
      </c>
      <c r="AC42" s="106">
        <f>'13,5T_zero'!J17</f>
        <v>0</v>
      </c>
      <c r="AD42" s="107">
        <f>'13,5T_zero'!R17</f>
        <v>40</v>
      </c>
      <c r="AE42" s="108">
        <f>'13,5T_zero'!S17</f>
        <v>40</v>
      </c>
    </row>
    <row r="43" spans="2:31" ht="16.5">
      <c r="B43" s="129">
        <v>13</v>
      </c>
      <c r="C43" s="134">
        <f t="shared" si="7"/>
        <v>0</v>
      </c>
      <c r="D43" s="132">
        <f t="shared" si="8"/>
        <v>0</v>
      </c>
      <c r="E43" s="88" t="str">
        <f>'EP 1-10'!B18</f>
        <v>Trojan Ivo</v>
      </c>
      <c r="F43" s="106">
        <f>'EP 1-10'!C18</f>
        <v>0</v>
      </c>
      <c r="G43" s="106">
        <f>'EP 1-10'!D18</f>
        <v>0</v>
      </c>
      <c r="H43" s="106">
        <f>'EP 1-10'!E18</f>
        <v>0</v>
      </c>
      <c r="I43" s="106">
        <f>'EP 1-10'!F18</f>
        <v>0</v>
      </c>
      <c r="J43" s="106">
        <f>'EP 1-10'!G18</f>
        <v>7</v>
      </c>
      <c r="K43" s="106">
        <f>'EP 1-10'!H18</f>
        <v>0</v>
      </c>
      <c r="L43" s="106">
        <f>'EP 1-10'!I18</f>
        <v>0</v>
      </c>
      <c r="M43" s="106">
        <f>'EP 1-10'!J18</f>
        <v>0</v>
      </c>
      <c r="N43" s="107">
        <f>'EP 1-10'!R18</f>
        <v>37</v>
      </c>
      <c r="O43" s="108">
        <f>'EP 1-10'!S18</f>
        <v>37</v>
      </c>
      <c r="P43" s="119"/>
      <c r="R43" s="129">
        <v>13</v>
      </c>
      <c r="S43" s="134">
        <f t="shared" si="9"/>
        <v>0</v>
      </c>
      <c r="T43" s="132">
        <f t="shared" si="10"/>
        <v>0</v>
      </c>
      <c r="U43" s="88" t="str">
        <f>'13,5T_zero'!B18</f>
        <v>Amler Miroslav</v>
      </c>
      <c r="V43" s="106">
        <f>'13,5T_zero'!C18</f>
        <v>0</v>
      </c>
      <c r="W43" s="106">
        <f>'13,5T_zero'!D18</f>
        <v>0</v>
      </c>
      <c r="X43" s="106">
        <f>'13,5T_zero'!E18</f>
        <v>6</v>
      </c>
      <c r="Y43" s="106">
        <f>'13,5T_zero'!F18</f>
        <v>0</v>
      </c>
      <c r="Z43" s="106">
        <f>'13,5T_zero'!G18</f>
        <v>0</v>
      </c>
      <c r="AA43" s="106">
        <f>'13,5T_zero'!H18</f>
        <v>0</v>
      </c>
      <c r="AB43" s="106">
        <f>'13,5T_zero'!I18</f>
        <v>0</v>
      </c>
      <c r="AC43" s="106">
        <f>'13,5T_zero'!J18</f>
        <v>0</v>
      </c>
      <c r="AD43" s="107">
        <f>'13,5T_zero'!R18</f>
        <v>38</v>
      </c>
      <c r="AE43" s="108">
        <f>'13,5T_zero'!S18</f>
        <v>38</v>
      </c>
    </row>
    <row r="44" spans="2:31" ht="16.5">
      <c r="B44" s="129">
        <v>14</v>
      </c>
      <c r="C44" s="134">
        <f t="shared" si="7"/>
        <v>0</v>
      </c>
      <c r="D44" s="132">
        <f t="shared" si="8"/>
        <v>0</v>
      </c>
      <c r="E44" s="88">
        <f>'EP 1-10'!B19</f>
        <v>0</v>
      </c>
      <c r="F44" s="106">
        <f>'EP 1-10'!C19</f>
        <v>0</v>
      </c>
      <c r="G44" s="106">
        <f>'EP 1-10'!D19</f>
        <v>0</v>
      </c>
      <c r="H44" s="106">
        <f>'EP 1-10'!E19</f>
        <v>0</v>
      </c>
      <c r="I44" s="106">
        <f>'EP 1-10'!F19</f>
        <v>0</v>
      </c>
      <c r="J44" s="106">
        <f>'EP 1-10'!G19</f>
        <v>0</v>
      </c>
      <c r="K44" s="106">
        <f>'EP 1-10'!H19</f>
        <v>0</v>
      </c>
      <c r="L44" s="106">
        <f>'EP 1-10'!I19</f>
        <v>0</v>
      </c>
      <c r="M44" s="106">
        <f>'EP 1-10'!J19</f>
        <v>0</v>
      </c>
      <c r="N44" s="107">
        <f>'EP 1-10'!R19</f>
        <v>0</v>
      </c>
      <c r="O44" s="108">
        <f>'EP 1-10'!S19</f>
        <v>0</v>
      </c>
      <c r="P44" s="119"/>
      <c r="R44" s="129">
        <v>14</v>
      </c>
      <c r="S44" s="134">
        <f t="shared" si="9"/>
        <v>0</v>
      </c>
      <c r="T44" s="132">
        <f t="shared" si="10"/>
        <v>0</v>
      </c>
      <c r="U44" s="88">
        <f>'13,5T_zero'!B19</f>
        <v>0</v>
      </c>
      <c r="V44" s="106">
        <f>'13,5T_zero'!C19</f>
        <v>0</v>
      </c>
      <c r="W44" s="106">
        <f>'13,5T_zero'!D19</f>
        <v>0</v>
      </c>
      <c r="X44" s="106">
        <f>'13,5T_zero'!E19</f>
        <v>0</v>
      </c>
      <c r="Y44" s="106">
        <f>'13,5T_zero'!F19</f>
        <v>0</v>
      </c>
      <c r="Z44" s="106">
        <f>'13,5T_zero'!G19</f>
        <v>0</v>
      </c>
      <c r="AA44" s="106">
        <f>'13,5T_zero'!H19</f>
        <v>0</v>
      </c>
      <c r="AB44" s="106">
        <f>'13,5T_zero'!I19</f>
        <v>0</v>
      </c>
      <c r="AC44" s="106">
        <f>'13,5T_zero'!J19</f>
        <v>0</v>
      </c>
      <c r="AD44" s="107">
        <f>'13,5T_zero'!R19</f>
        <v>0</v>
      </c>
      <c r="AE44" s="108">
        <f>'13,5T_zero'!S19</f>
        <v>0</v>
      </c>
    </row>
    <row r="45" spans="2:31" ht="16.5">
      <c r="B45" s="129">
        <v>15</v>
      </c>
      <c r="C45" s="134">
        <f t="shared" si="7"/>
        <v>0</v>
      </c>
      <c r="D45" s="132">
        <f t="shared" si="8"/>
        <v>0</v>
      </c>
      <c r="E45" s="88">
        <f>'EP 1-10'!B20</f>
        <v>0</v>
      </c>
      <c r="F45" s="106">
        <f>'EP 1-10'!C20</f>
        <v>0</v>
      </c>
      <c r="G45" s="106">
        <f>'EP 1-10'!D20</f>
        <v>0</v>
      </c>
      <c r="H45" s="106">
        <f>'EP 1-10'!E20</f>
        <v>0</v>
      </c>
      <c r="I45" s="106">
        <f>'EP 1-10'!F20</f>
        <v>0</v>
      </c>
      <c r="J45" s="106">
        <f>'EP 1-10'!G20</f>
        <v>0</v>
      </c>
      <c r="K45" s="106">
        <f>'EP 1-10'!H20</f>
        <v>0</v>
      </c>
      <c r="L45" s="106">
        <f>'EP 1-10'!I20</f>
        <v>0</v>
      </c>
      <c r="M45" s="106">
        <f>'EP 1-10'!J20</f>
        <v>0</v>
      </c>
      <c r="N45" s="107">
        <f>'EP 1-10'!R20</f>
        <v>0</v>
      </c>
      <c r="O45" s="108">
        <f>'EP 1-10'!S20</f>
        <v>0</v>
      </c>
      <c r="P45" s="119"/>
      <c r="R45" s="129">
        <v>15</v>
      </c>
      <c r="S45" s="134">
        <f t="shared" si="9"/>
        <v>0</v>
      </c>
      <c r="T45" s="132">
        <f t="shared" si="10"/>
        <v>0</v>
      </c>
      <c r="U45" s="88">
        <f>'13,5T_zero'!B20</f>
        <v>0</v>
      </c>
      <c r="V45" s="106">
        <f>'13,5T_zero'!C20</f>
        <v>0</v>
      </c>
      <c r="W45" s="106">
        <f>'13,5T_zero'!D20</f>
        <v>0</v>
      </c>
      <c r="X45" s="106">
        <f>'13,5T_zero'!E20</f>
        <v>0</v>
      </c>
      <c r="Y45" s="106">
        <f>'13,5T_zero'!F20</f>
        <v>0</v>
      </c>
      <c r="Z45" s="106">
        <f>'13,5T_zero'!G20</f>
        <v>0</v>
      </c>
      <c r="AA45" s="106">
        <f>'13,5T_zero'!H20</f>
        <v>0</v>
      </c>
      <c r="AB45" s="106">
        <f>'13,5T_zero'!I20</f>
        <v>0</v>
      </c>
      <c r="AC45" s="106">
        <f>'13,5T_zero'!J20</f>
        <v>0</v>
      </c>
      <c r="AD45" s="107">
        <f>'13,5T_zero'!R20</f>
        <v>0</v>
      </c>
      <c r="AE45" s="108">
        <f>'13,5T_zero'!S20</f>
        <v>0</v>
      </c>
    </row>
    <row r="46" spans="2:31" ht="16.5">
      <c r="B46" s="129">
        <v>16</v>
      </c>
      <c r="C46" s="134">
        <f t="shared" si="7"/>
        <v>0</v>
      </c>
      <c r="D46" s="132">
        <f t="shared" si="8"/>
        <v>0</v>
      </c>
      <c r="E46" s="88">
        <f>'EP 1-10'!B21</f>
        <v>0</v>
      </c>
      <c r="F46" s="106">
        <f>'EP 1-10'!C21</f>
        <v>0</v>
      </c>
      <c r="G46" s="106">
        <f>'EP 1-10'!D21</f>
        <v>0</v>
      </c>
      <c r="H46" s="106">
        <f>'EP 1-10'!E21</f>
        <v>0</v>
      </c>
      <c r="I46" s="106">
        <f>'EP 1-10'!F21</f>
        <v>0</v>
      </c>
      <c r="J46" s="106">
        <f>'EP 1-10'!G21</f>
        <v>0</v>
      </c>
      <c r="K46" s="106">
        <f>'EP 1-10'!H21</f>
        <v>0</v>
      </c>
      <c r="L46" s="106">
        <f>'EP 1-10'!I21</f>
        <v>0</v>
      </c>
      <c r="M46" s="106">
        <f>'EP 1-10'!J21</f>
        <v>0</v>
      </c>
      <c r="N46" s="107">
        <f>'EP 1-10'!R21</f>
        <v>0</v>
      </c>
      <c r="O46" s="108">
        <f>'EP 1-10'!S21</f>
        <v>0</v>
      </c>
      <c r="P46" s="119"/>
      <c r="R46" s="129">
        <v>16</v>
      </c>
      <c r="S46" s="134">
        <f t="shared" si="9"/>
        <v>0</v>
      </c>
      <c r="T46" s="132">
        <f t="shared" si="10"/>
        <v>0</v>
      </c>
      <c r="U46" s="88">
        <f>'13,5T_zero'!B21</f>
        <v>0</v>
      </c>
      <c r="V46" s="106">
        <f>'13,5T_zero'!C21</f>
        <v>0</v>
      </c>
      <c r="W46" s="106">
        <f>'13,5T_zero'!D21</f>
        <v>0</v>
      </c>
      <c r="X46" s="106">
        <f>'13,5T_zero'!E21</f>
        <v>0</v>
      </c>
      <c r="Y46" s="106">
        <f>'13,5T_zero'!F21</f>
        <v>0</v>
      </c>
      <c r="Z46" s="106">
        <f>'13,5T_zero'!G21</f>
        <v>0</v>
      </c>
      <c r="AA46" s="106">
        <f>'13,5T_zero'!H21</f>
        <v>0</v>
      </c>
      <c r="AB46" s="106">
        <f>'13,5T_zero'!I21</f>
        <v>0</v>
      </c>
      <c r="AC46" s="106">
        <f>'13,5T_zero'!J21</f>
        <v>0</v>
      </c>
      <c r="AD46" s="107">
        <f>'13,5T_zero'!R21</f>
        <v>0</v>
      </c>
      <c r="AE46" s="108">
        <f>'13,5T_zero'!S21</f>
        <v>0</v>
      </c>
    </row>
    <row r="47" spans="2:31" ht="16.5">
      <c r="B47" s="129">
        <v>17</v>
      </c>
      <c r="C47" s="134">
        <f t="shared" si="7"/>
        <v>0</v>
      </c>
      <c r="D47" s="132">
        <f t="shared" si="8"/>
        <v>0</v>
      </c>
      <c r="E47" s="88">
        <f>'EP 1-10'!B22</f>
        <v>0</v>
      </c>
      <c r="F47" s="106">
        <f>'EP 1-10'!C22</f>
        <v>0</v>
      </c>
      <c r="G47" s="106">
        <f>'EP 1-10'!D22</f>
        <v>0</v>
      </c>
      <c r="H47" s="106">
        <f>'EP 1-10'!E22</f>
        <v>0</v>
      </c>
      <c r="I47" s="106">
        <f>'EP 1-10'!F22</f>
        <v>0</v>
      </c>
      <c r="J47" s="106">
        <f>'EP 1-10'!G22</f>
        <v>0</v>
      </c>
      <c r="K47" s="106">
        <f>'EP 1-10'!H22</f>
        <v>0</v>
      </c>
      <c r="L47" s="106">
        <f>'EP 1-10'!I22</f>
        <v>0</v>
      </c>
      <c r="M47" s="106">
        <f>'EP 1-10'!J22</f>
        <v>0</v>
      </c>
      <c r="N47" s="107">
        <f>'EP 1-10'!R22</f>
        <v>0</v>
      </c>
      <c r="O47" s="108">
        <f>'EP 1-10'!S22</f>
        <v>0</v>
      </c>
      <c r="P47" s="119"/>
      <c r="R47" s="129">
        <v>17</v>
      </c>
      <c r="S47" s="134">
        <f t="shared" si="9"/>
        <v>0</v>
      </c>
      <c r="T47" s="132">
        <f t="shared" si="10"/>
        <v>0</v>
      </c>
      <c r="U47" s="88">
        <f>'13,5T_zero'!B22</f>
        <v>0</v>
      </c>
      <c r="V47" s="106">
        <f>'13,5T_zero'!C22</f>
        <v>0</v>
      </c>
      <c r="W47" s="106">
        <f>'13,5T_zero'!D22</f>
        <v>0</v>
      </c>
      <c r="X47" s="106">
        <f>'13,5T_zero'!E22</f>
        <v>0</v>
      </c>
      <c r="Y47" s="106">
        <f>'13,5T_zero'!F22</f>
        <v>0</v>
      </c>
      <c r="Z47" s="106">
        <f>'13,5T_zero'!G22</f>
        <v>0</v>
      </c>
      <c r="AA47" s="106">
        <f>'13,5T_zero'!H22</f>
        <v>0</v>
      </c>
      <c r="AB47" s="106">
        <f>'13,5T_zero'!I22</f>
        <v>0</v>
      </c>
      <c r="AC47" s="106">
        <f>'13,5T_zero'!J22</f>
        <v>0</v>
      </c>
      <c r="AD47" s="107">
        <f>'13,5T_zero'!R22</f>
        <v>0</v>
      </c>
      <c r="AE47" s="108">
        <f>'13,5T_zero'!S22</f>
        <v>0</v>
      </c>
    </row>
    <row r="48" spans="2:31" ht="16.5">
      <c r="B48" s="129">
        <v>18</v>
      </c>
      <c r="C48" s="134">
        <f t="shared" si="7"/>
        <v>0</v>
      </c>
      <c r="D48" s="132">
        <f t="shared" si="8"/>
        <v>0</v>
      </c>
      <c r="E48" s="88">
        <f>'EP 1-10'!B23</f>
        <v>0</v>
      </c>
      <c r="F48" s="106">
        <f>'EP 1-10'!C23</f>
        <v>0</v>
      </c>
      <c r="G48" s="106">
        <f>'EP 1-10'!D23</f>
        <v>0</v>
      </c>
      <c r="H48" s="106">
        <f>'EP 1-10'!E23</f>
        <v>0</v>
      </c>
      <c r="I48" s="106">
        <f>'EP 1-10'!F23</f>
        <v>0</v>
      </c>
      <c r="J48" s="106">
        <f>'EP 1-10'!G23</f>
        <v>0</v>
      </c>
      <c r="K48" s="106">
        <f>'EP 1-10'!H23</f>
        <v>0</v>
      </c>
      <c r="L48" s="106">
        <f>'EP 1-10'!I23</f>
        <v>0</v>
      </c>
      <c r="M48" s="106">
        <f>'EP 1-10'!J23</f>
        <v>0</v>
      </c>
      <c r="N48" s="107">
        <f>'EP 1-10'!R23</f>
        <v>0</v>
      </c>
      <c r="O48" s="108">
        <f>'EP 1-10'!S23</f>
        <v>0</v>
      </c>
      <c r="P48" s="119"/>
      <c r="R48" s="129">
        <v>18</v>
      </c>
      <c r="S48" s="134">
        <f t="shared" si="9"/>
        <v>0</v>
      </c>
      <c r="T48" s="132">
        <f t="shared" si="10"/>
        <v>0</v>
      </c>
      <c r="U48" s="88">
        <f>'13,5T_zero'!B23</f>
        <v>0</v>
      </c>
      <c r="V48" s="106">
        <f>'13,5T_zero'!C23</f>
        <v>0</v>
      </c>
      <c r="W48" s="106">
        <f>'13,5T_zero'!D23</f>
        <v>0</v>
      </c>
      <c r="X48" s="106">
        <f>'13,5T_zero'!E23</f>
        <v>0</v>
      </c>
      <c r="Y48" s="106">
        <f>'13,5T_zero'!F23</f>
        <v>0</v>
      </c>
      <c r="Z48" s="106">
        <f>'13,5T_zero'!G23</f>
        <v>0</v>
      </c>
      <c r="AA48" s="106">
        <f>'13,5T_zero'!H23</f>
        <v>0</v>
      </c>
      <c r="AB48" s="106">
        <f>'13,5T_zero'!I23</f>
        <v>0</v>
      </c>
      <c r="AC48" s="106">
        <f>'13,5T_zero'!J23</f>
        <v>0</v>
      </c>
      <c r="AD48" s="107">
        <f>'13,5T_zero'!R23</f>
        <v>0</v>
      </c>
      <c r="AE48" s="108">
        <f>'13,5T_zero'!S23</f>
        <v>0</v>
      </c>
    </row>
    <row r="49" spans="2:31" ht="16.5">
      <c r="B49" s="129">
        <v>19</v>
      </c>
      <c r="C49" s="134">
        <f t="shared" si="7"/>
        <v>0</v>
      </c>
      <c r="D49" s="132">
        <f t="shared" si="8"/>
        <v>0</v>
      </c>
      <c r="E49" s="88">
        <f>'EP 1-10'!B24</f>
        <v>0</v>
      </c>
      <c r="F49" s="106">
        <f>'EP 1-10'!C24</f>
        <v>0</v>
      </c>
      <c r="G49" s="106">
        <f>'EP 1-10'!D24</f>
        <v>0</v>
      </c>
      <c r="H49" s="106">
        <f>'EP 1-10'!E24</f>
        <v>0</v>
      </c>
      <c r="I49" s="106">
        <f>'EP 1-10'!F24</f>
        <v>0</v>
      </c>
      <c r="J49" s="106">
        <f>'EP 1-10'!G24</f>
        <v>0</v>
      </c>
      <c r="K49" s="106">
        <f>'EP 1-10'!H24</f>
        <v>0</v>
      </c>
      <c r="L49" s="106">
        <f>'EP 1-10'!I24</f>
        <v>0</v>
      </c>
      <c r="M49" s="106">
        <f>'EP 1-10'!J24</f>
        <v>0</v>
      </c>
      <c r="N49" s="107">
        <f>'EP 1-10'!R24</f>
        <v>0</v>
      </c>
      <c r="O49" s="108">
        <f>'EP 1-10'!S24</f>
        <v>0</v>
      </c>
      <c r="P49" s="119"/>
      <c r="R49" s="129">
        <v>19</v>
      </c>
      <c r="S49" s="134">
        <f t="shared" si="9"/>
        <v>0</v>
      </c>
      <c r="T49" s="132">
        <f t="shared" si="10"/>
        <v>0</v>
      </c>
      <c r="U49" s="88">
        <f>'13,5T_zero'!B24</f>
        <v>0</v>
      </c>
      <c r="V49" s="106">
        <f>'13,5T_zero'!C24</f>
        <v>0</v>
      </c>
      <c r="W49" s="106">
        <f>'13,5T_zero'!D24</f>
        <v>0</v>
      </c>
      <c r="X49" s="106">
        <f>'13,5T_zero'!E24</f>
        <v>0</v>
      </c>
      <c r="Y49" s="106">
        <f>'13,5T_zero'!F24</f>
        <v>0</v>
      </c>
      <c r="Z49" s="106">
        <f>'13,5T_zero'!G24</f>
        <v>0</v>
      </c>
      <c r="AA49" s="106">
        <f>'13,5T_zero'!H24</f>
        <v>0</v>
      </c>
      <c r="AB49" s="106">
        <f>'13,5T_zero'!I24</f>
        <v>0</v>
      </c>
      <c r="AC49" s="106">
        <f>'13,5T_zero'!J24</f>
        <v>0</v>
      </c>
      <c r="AD49" s="107">
        <f>'13,5T_zero'!R24</f>
        <v>0</v>
      </c>
      <c r="AE49" s="108">
        <f>'13,5T_zero'!S24</f>
        <v>0</v>
      </c>
    </row>
    <row r="50" spans="2:31" ht="17.25" thickBot="1">
      <c r="B50" s="130">
        <v>20</v>
      </c>
      <c r="C50" s="135">
        <f t="shared" si="7"/>
        <v>0</v>
      </c>
      <c r="D50" s="136">
        <f t="shared" si="8"/>
        <v>0</v>
      </c>
      <c r="E50" s="89">
        <f>'EP 1-10'!B25</f>
        <v>0</v>
      </c>
      <c r="F50" s="109">
        <f>'EP 1-10'!C25</f>
        <v>0</v>
      </c>
      <c r="G50" s="109">
        <f>'EP 1-10'!D25</f>
        <v>0</v>
      </c>
      <c r="H50" s="109">
        <f>'EP 1-10'!E25</f>
        <v>0</v>
      </c>
      <c r="I50" s="109">
        <f>'EP 1-10'!F25</f>
        <v>0</v>
      </c>
      <c r="J50" s="109">
        <f>'EP 1-10'!G25</f>
        <v>0</v>
      </c>
      <c r="K50" s="109">
        <f>'EP 1-10'!H25</f>
        <v>0</v>
      </c>
      <c r="L50" s="109">
        <f>'EP 1-10'!I25</f>
        <v>0</v>
      </c>
      <c r="M50" s="109">
        <f>'EP 1-10'!J25</f>
        <v>0</v>
      </c>
      <c r="N50" s="110">
        <f>'EP 1-10'!R25</f>
        <v>0</v>
      </c>
      <c r="O50" s="111">
        <f>'EP 1-10'!S25</f>
        <v>0</v>
      </c>
      <c r="P50" s="119"/>
      <c r="R50" s="130">
        <v>20</v>
      </c>
      <c r="S50" s="135">
        <f t="shared" si="9"/>
        <v>0</v>
      </c>
      <c r="T50" s="136">
        <f t="shared" si="10"/>
        <v>0</v>
      </c>
      <c r="U50" s="89">
        <f>'13,5T_zero'!B25</f>
        <v>0</v>
      </c>
      <c r="V50" s="109">
        <f>'13,5T_zero'!C25</f>
        <v>0</v>
      </c>
      <c r="W50" s="109">
        <f>'13,5T_zero'!D25</f>
        <v>0</v>
      </c>
      <c r="X50" s="109">
        <f>'13,5T_zero'!E25</f>
        <v>0</v>
      </c>
      <c r="Y50" s="109">
        <f>'13,5T_zero'!F25</f>
        <v>0</v>
      </c>
      <c r="Z50" s="109">
        <f>'13,5T_zero'!G25</f>
        <v>0</v>
      </c>
      <c r="AA50" s="109">
        <f>'13,5T_zero'!H25</f>
        <v>0</v>
      </c>
      <c r="AB50" s="109">
        <f>'13,5T_zero'!I25</f>
        <v>0</v>
      </c>
      <c r="AC50" s="109">
        <f>'13,5T_zero'!J25</f>
        <v>0</v>
      </c>
      <c r="AD50" s="110">
        <f>'13,5T_zero'!R25</f>
        <v>0</v>
      </c>
      <c r="AE50" s="111">
        <f>'13,5T_zero'!S25</f>
        <v>0</v>
      </c>
    </row>
    <row r="51" spans="2:15" ht="9.75" customHeight="1" thickTop="1">
      <c r="B51" s="162"/>
      <c r="C51" s="162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</sheetData>
  <sheetProtection password="CFB0" sheet="1" objects="1" scenarios="1" selectLockedCells="1" selectUnlockedCells="1"/>
  <mergeCells count="21">
    <mergeCell ref="D2:AE2"/>
    <mergeCell ref="V5:AC5"/>
    <mergeCell ref="AD5:AE5"/>
    <mergeCell ref="R29:T29"/>
    <mergeCell ref="B29:D29"/>
    <mergeCell ref="U29:U30"/>
    <mergeCell ref="B4:O4"/>
    <mergeCell ref="R4:AE4"/>
    <mergeCell ref="R28:AE28"/>
    <mergeCell ref="B28:O28"/>
    <mergeCell ref="B5:D5"/>
    <mergeCell ref="AD29:AE29"/>
    <mergeCell ref="E5:E6"/>
    <mergeCell ref="F29:M29"/>
    <mergeCell ref="N5:O5"/>
    <mergeCell ref="R5:T5"/>
    <mergeCell ref="V29:AC29"/>
    <mergeCell ref="F5:M5"/>
    <mergeCell ref="E29:E30"/>
    <mergeCell ref="U5:U6"/>
    <mergeCell ref="N29:O29"/>
  </mergeCells>
  <conditionalFormatting sqref="E7:P26 U7:AE26">
    <cfRule type="cellIs" priority="19" dxfId="107" operator="equal">
      <formula>0</formula>
    </cfRule>
  </conditionalFormatting>
  <conditionalFormatting sqref="F31:P50">
    <cfRule type="cellIs" priority="17" dxfId="107" operator="equal">
      <formula>0</formula>
    </cfRule>
  </conditionalFormatting>
  <conditionalFormatting sqref="V31:AE50">
    <cfRule type="cellIs" priority="16" dxfId="107" operator="equal">
      <formula>0</formula>
    </cfRule>
  </conditionalFormatting>
  <conditionalFormatting sqref="U31:U50">
    <cfRule type="cellIs" priority="15" dxfId="107" operator="equal">
      <formula>0</formula>
    </cfRule>
  </conditionalFormatting>
  <conditionalFormatting sqref="E31:E50">
    <cfRule type="cellIs" priority="12" dxfId="107" operator="equal">
      <formula>0</formula>
    </cfRule>
  </conditionalFormatting>
  <conditionalFormatting sqref="T7:T26">
    <cfRule type="expression" priority="9" dxfId="108">
      <formula>$T7=0</formula>
    </cfRule>
  </conditionalFormatting>
  <conditionalFormatting sqref="T31:T50">
    <cfRule type="expression" priority="5" dxfId="108">
      <formula>$T31=0</formula>
    </cfRule>
  </conditionalFormatting>
  <conditionalFormatting sqref="D7:D26 D31:D50">
    <cfRule type="expression" priority="2" dxfId="108">
      <formula>$D7=0</formula>
    </cfRule>
  </conditionalFormatting>
  <printOptions horizontalCentered="1" vertic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O25"/>
  <sheetViews>
    <sheetView showGridLines="0" showRowColHeaders="0" zoomScale="145" zoomScaleNormal="145" zoomScaleSheetLayoutView="145" zoomScalePageLayoutView="0" workbookViewId="0" topLeftCell="A1">
      <selection activeCell="C5" sqref="C5"/>
    </sheetView>
  </sheetViews>
  <sheetFormatPr defaultColWidth="9.00390625" defaultRowHeight="12.75"/>
  <cols>
    <col min="1" max="1" width="2.75390625" style="78" customWidth="1"/>
    <col min="2" max="2" width="6.125" style="78" customWidth="1"/>
    <col min="3" max="3" width="17.75390625" style="78" customWidth="1"/>
    <col min="4" max="11" width="2.875" style="78" customWidth="1"/>
    <col min="12" max="13" width="2.875" style="78" hidden="1" customWidth="1"/>
    <col min="14" max="15" width="6.75390625" style="78" customWidth="1"/>
    <col min="16" max="16384" width="9.125" style="78" customWidth="1"/>
  </cols>
  <sheetData>
    <row r="1" spans="2:15" ht="22.5">
      <c r="B1" s="198" t="s">
        <v>107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9.75" customHeight="1" thickBot="1"/>
    <row r="3" spans="2:15" ht="16.5" customHeight="1" thickBot="1" thickTop="1">
      <c r="B3" s="199" t="s">
        <v>2</v>
      </c>
      <c r="C3" s="187" t="s">
        <v>0</v>
      </c>
      <c r="D3" s="181" t="s">
        <v>1</v>
      </c>
      <c r="E3" s="181"/>
      <c r="F3" s="181"/>
      <c r="G3" s="181"/>
      <c r="H3" s="181"/>
      <c r="I3" s="181"/>
      <c r="J3" s="181"/>
      <c r="K3" s="181"/>
      <c r="L3" s="181"/>
      <c r="M3" s="181"/>
      <c r="N3" s="189" t="s">
        <v>8</v>
      </c>
      <c r="O3" s="190"/>
    </row>
    <row r="4" spans="2:15" ht="16.5" customHeight="1" thickBot="1" thickTop="1">
      <c r="B4" s="200"/>
      <c r="C4" s="188"/>
      <c r="D4" s="90">
        <v>1</v>
      </c>
      <c r="E4" s="90">
        <v>2</v>
      </c>
      <c r="F4" s="90">
        <v>3</v>
      </c>
      <c r="G4" s="90">
        <v>4</v>
      </c>
      <c r="H4" s="90">
        <v>5</v>
      </c>
      <c r="I4" s="90">
        <v>6</v>
      </c>
      <c r="J4" s="90">
        <v>7</v>
      </c>
      <c r="K4" s="90">
        <v>8</v>
      </c>
      <c r="L4" s="90">
        <v>9</v>
      </c>
      <c r="M4" s="90">
        <v>10</v>
      </c>
      <c r="N4" s="91" t="s">
        <v>6</v>
      </c>
      <c r="O4" s="92" t="s">
        <v>7</v>
      </c>
    </row>
    <row r="5" spans="2:15" ht="17.25" thickTop="1">
      <c r="B5" s="125">
        <v>1</v>
      </c>
      <c r="C5" s="121" t="str">
        <f>'Open GP 1-5'!B6</f>
        <v>Kaláb Tomáš</v>
      </c>
      <c r="D5" s="113">
        <f>'Open GP 1-5'!C6</f>
        <v>1</v>
      </c>
      <c r="E5" s="113">
        <f>'Open GP 1-5'!D6</f>
        <v>1</v>
      </c>
      <c r="F5" s="113">
        <f>'Open GP 1-5'!E6</f>
        <v>1</v>
      </c>
      <c r="G5" s="113">
        <f>'Open GP 1-5'!F6</f>
        <v>1</v>
      </c>
      <c r="H5" s="113">
        <f>'Open GP 1-5'!G6</f>
        <v>0</v>
      </c>
      <c r="I5" s="113">
        <f>'Open GP 1-5'!H6</f>
        <v>0</v>
      </c>
      <c r="J5" s="113">
        <f>'Open GP 1-5'!I6</f>
        <v>2</v>
      </c>
      <c r="K5" s="113">
        <f>'Open GP 1-5'!J6</f>
        <v>0</v>
      </c>
      <c r="L5" s="113">
        <f>'Open GP 1-5'!K6</f>
        <v>0</v>
      </c>
      <c r="M5" s="113">
        <f>'Open GP 1-5'!L6</f>
        <v>0</v>
      </c>
      <c r="N5" s="99">
        <f>'Open GP 1-5'!R6</f>
        <v>245</v>
      </c>
      <c r="O5" s="100">
        <f>'Open GP 1-5'!S6</f>
        <v>200</v>
      </c>
    </row>
    <row r="6" spans="2:15" ht="16.5">
      <c r="B6" s="126">
        <v>2</v>
      </c>
      <c r="C6" s="122" t="str">
        <f>'Open GP 1-5'!B7</f>
        <v>Kaláb Zdenek</v>
      </c>
      <c r="D6" s="114">
        <f>'Open GP 1-5'!C7</f>
        <v>4</v>
      </c>
      <c r="E6" s="114">
        <f>'Open GP 1-5'!D7</f>
        <v>3</v>
      </c>
      <c r="F6" s="114">
        <f>'Open GP 1-5'!E7</f>
        <v>4</v>
      </c>
      <c r="G6" s="114">
        <f>'Open GP 1-5'!F7</f>
        <v>2</v>
      </c>
      <c r="H6" s="114">
        <f>'Open GP 1-5'!G7</f>
        <v>0</v>
      </c>
      <c r="I6" s="114">
        <f>'Open GP 1-5'!H7</f>
        <v>0</v>
      </c>
      <c r="J6" s="114">
        <f>'Open GP 1-5'!I7</f>
        <v>1</v>
      </c>
      <c r="K6" s="114">
        <f>'Open GP 1-5'!J7</f>
        <v>0</v>
      </c>
      <c r="L6" s="114">
        <f>'Open GP 1-5'!K7</f>
        <v>0</v>
      </c>
      <c r="M6" s="114">
        <f>'Open GP 1-5'!L7</f>
        <v>0</v>
      </c>
      <c r="N6" s="96">
        <f>'Open GP 1-5'!R7</f>
        <v>217</v>
      </c>
      <c r="O6" s="101">
        <f>'Open GP 1-5'!S7</f>
        <v>177</v>
      </c>
    </row>
    <row r="7" spans="2:15" ht="16.5">
      <c r="B7" s="126">
        <v>3</v>
      </c>
      <c r="C7" s="122" t="str">
        <f>'Open GP 1-5'!B8</f>
        <v>Těhník Jiří</v>
      </c>
      <c r="D7" s="114">
        <f>'Open GP 1-5'!C8</f>
        <v>3</v>
      </c>
      <c r="E7" s="114">
        <f>'Open GP 1-5'!D8</f>
        <v>2</v>
      </c>
      <c r="F7" s="114">
        <f>'Open GP 1-5'!E8</f>
        <v>2</v>
      </c>
      <c r="G7" s="114">
        <f>'Open GP 1-5'!F8</f>
        <v>4</v>
      </c>
      <c r="H7" s="114">
        <f>'Open GP 1-5'!G8</f>
        <v>0</v>
      </c>
      <c r="I7" s="114">
        <f>'Open GP 1-5'!H8</f>
        <v>0</v>
      </c>
      <c r="J7" s="114">
        <f>'Open GP 1-5'!I8</f>
        <v>0</v>
      </c>
      <c r="K7" s="114">
        <f>'Open GP 1-5'!J8</f>
        <v>0</v>
      </c>
      <c r="L7" s="114">
        <f>'Open GP 1-5'!K8</f>
        <v>0</v>
      </c>
      <c r="M7" s="114">
        <f>'Open GP 1-5'!L8</f>
        <v>0</v>
      </c>
      <c r="N7" s="96">
        <f>'Open GP 1-5'!R8</f>
        <v>172</v>
      </c>
      <c r="O7" s="101">
        <f>'Open GP 1-5'!S8</f>
        <v>172</v>
      </c>
    </row>
    <row r="8" spans="2:15" ht="16.5">
      <c r="B8" s="123">
        <v>4</v>
      </c>
      <c r="C8" s="95" t="str">
        <f>'Open GP 1-5'!B9</f>
        <v>Stehlík Miloslav</v>
      </c>
      <c r="D8" s="114">
        <f>'Open GP 1-5'!C9</f>
        <v>2</v>
      </c>
      <c r="E8" s="114">
        <f>'Open GP 1-5'!D9</f>
        <v>6</v>
      </c>
      <c r="F8" s="114">
        <f>'Open GP 1-5'!E9</f>
        <v>3</v>
      </c>
      <c r="G8" s="114">
        <f>'Open GP 1-5'!F9</f>
        <v>3</v>
      </c>
      <c r="H8" s="114">
        <f>'Open GP 1-5'!G9</f>
        <v>0</v>
      </c>
      <c r="I8" s="114">
        <f>'Open GP 1-5'!H9</f>
        <v>0</v>
      </c>
      <c r="J8" s="114">
        <f>'Open GP 1-5'!I9</f>
        <v>0</v>
      </c>
      <c r="K8" s="114">
        <f>'Open GP 1-5'!J9</f>
        <v>0</v>
      </c>
      <c r="L8" s="114">
        <f>'Open GP 1-5'!K9</f>
        <v>0</v>
      </c>
      <c r="M8" s="114">
        <f>'Open GP 1-5'!L9</f>
        <v>0</v>
      </c>
      <c r="N8" s="96">
        <f>'Open GP 1-5'!R9</f>
        <v>167</v>
      </c>
      <c r="O8" s="101">
        <f>'Open GP 1-5'!S9</f>
        <v>167</v>
      </c>
    </row>
    <row r="9" spans="2:15" ht="16.5">
      <c r="B9" s="123">
        <v>5</v>
      </c>
      <c r="C9" s="95" t="str">
        <f>'Open GP 1-5'!B10</f>
        <v>Pfeffer Miloslav</v>
      </c>
      <c r="D9" s="114">
        <f>'Open GP 1-5'!C10</f>
        <v>5</v>
      </c>
      <c r="E9" s="114">
        <f>'Open GP 1-5'!D10</f>
        <v>4</v>
      </c>
      <c r="F9" s="114">
        <f>'Open GP 1-5'!E10</f>
        <v>5</v>
      </c>
      <c r="G9" s="114">
        <f>'Open GP 1-5'!F10</f>
        <v>5</v>
      </c>
      <c r="H9" s="114">
        <f>'Open GP 1-5'!G10</f>
        <v>0</v>
      </c>
      <c r="I9" s="114">
        <f>'Open GP 1-5'!H10</f>
        <v>0</v>
      </c>
      <c r="J9" s="114">
        <f>'Open GP 1-5'!I10</f>
        <v>3</v>
      </c>
      <c r="K9" s="114">
        <f>'Open GP 1-5'!J10</f>
        <v>0</v>
      </c>
      <c r="L9" s="114">
        <f>'Open GP 1-5'!K10</f>
        <v>0</v>
      </c>
      <c r="M9" s="114">
        <f>'Open GP 1-5'!L10</f>
        <v>0</v>
      </c>
      <c r="N9" s="96">
        <f>'Open GP 1-5'!R10</f>
        <v>199</v>
      </c>
      <c r="O9" s="101">
        <f>'Open GP 1-5'!S10</f>
        <v>160</v>
      </c>
    </row>
    <row r="10" spans="2:15" ht="16.5">
      <c r="B10" s="123">
        <v>6</v>
      </c>
      <c r="C10" s="95" t="str">
        <f>'Open GP 1-5'!B11</f>
        <v>Piťha Petr</v>
      </c>
      <c r="D10" s="114">
        <f>'Open GP 1-5'!C11</f>
        <v>6</v>
      </c>
      <c r="E10" s="114">
        <f>'Open GP 1-5'!D11</f>
        <v>5</v>
      </c>
      <c r="F10" s="114">
        <f>'Open GP 1-5'!E11</f>
        <v>6</v>
      </c>
      <c r="G10" s="114">
        <f>'Open GP 1-5'!F11</f>
        <v>6</v>
      </c>
      <c r="H10" s="114">
        <f>'Open GP 1-5'!G11</f>
        <v>0</v>
      </c>
      <c r="I10" s="114">
        <f>'Open GP 1-5'!H11</f>
        <v>0</v>
      </c>
      <c r="J10" s="114">
        <f>'Open GP 1-5'!I11</f>
        <v>5</v>
      </c>
      <c r="K10" s="114">
        <f>'Open GP 1-5'!J11</f>
        <v>0</v>
      </c>
      <c r="L10" s="114">
        <f>'Open GP 1-5'!K11</f>
        <v>0</v>
      </c>
      <c r="M10" s="114">
        <f>'Open GP 1-5'!L11</f>
        <v>0</v>
      </c>
      <c r="N10" s="96">
        <f>'Open GP 1-5'!R11</f>
        <v>192</v>
      </c>
      <c r="O10" s="101">
        <f>'Open GP 1-5'!S11</f>
        <v>154</v>
      </c>
    </row>
    <row r="11" spans="2:15" ht="16.5">
      <c r="B11" s="123">
        <v>7</v>
      </c>
      <c r="C11" s="95" t="str">
        <f>'Open GP 1-5'!B12</f>
        <v>Pšondr Petr</v>
      </c>
      <c r="D11" s="114">
        <f>'Open GP 1-5'!C12</f>
        <v>0</v>
      </c>
      <c r="E11" s="114">
        <f>'Open GP 1-5'!D12</f>
        <v>0</v>
      </c>
      <c r="F11" s="114">
        <f>'Open GP 1-5'!E12</f>
        <v>0</v>
      </c>
      <c r="G11" s="114">
        <f>'Open GP 1-5'!F12</f>
        <v>0</v>
      </c>
      <c r="H11" s="114">
        <f>'Open GP 1-5'!G12</f>
        <v>0</v>
      </c>
      <c r="I11" s="114">
        <f>'Open GP 1-5'!H12</f>
        <v>0</v>
      </c>
      <c r="J11" s="114">
        <f>'Open GP 1-5'!I12</f>
        <v>4</v>
      </c>
      <c r="K11" s="114">
        <f>'Open GP 1-5'!J12</f>
        <v>0</v>
      </c>
      <c r="L11" s="114">
        <f>'Open GP 1-5'!K12</f>
        <v>0</v>
      </c>
      <c r="M11" s="114">
        <f>'Open GP 1-5'!L12</f>
        <v>0</v>
      </c>
      <c r="N11" s="96">
        <f>'Open GP 1-5'!R12</f>
        <v>40</v>
      </c>
      <c r="O11" s="101">
        <f>'Open GP 1-5'!S12</f>
        <v>40</v>
      </c>
    </row>
    <row r="12" spans="2:15" ht="16.5">
      <c r="B12" s="123">
        <v>8</v>
      </c>
      <c r="C12" s="95">
        <f>'Open GP 1-5'!B13</f>
        <v>0</v>
      </c>
      <c r="D12" s="114">
        <f>'Open GP 1-5'!C13</f>
        <v>0</v>
      </c>
      <c r="E12" s="114">
        <f>'Open GP 1-5'!D13</f>
        <v>0</v>
      </c>
      <c r="F12" s="114">
        <f>'Open GP 1-5'!E13</f>
        <v>0</v>
      </c>
      <c r="G12" s="114">
        <f>'Open GP 1-5'!F13</f>
        <v>0</v>
      </c>
      <c r="H12" s="114">
        <f>'Open GP 1-5'!G13</f>
        <v>0</v>
      </c>
      <c r="I12" s="114">
        <f>'Open GP 1-5'!H13</f>
        <v>0</v>
      </c>
      <c r="J12" s="114">
        <f>'Open GP 1-5'!I13</f>
        <v>0</v>
      </c>
      <c r="K12" s="114">
        <f>'Open GP 1-5'!J13</f>
        <v>0</v>
      </c>
      <c r="L12" s="114">
        <f>'Open GP 1-5'!K13</f>
        <v>0</v>
      </c>
      <c r="M12" s="114">
        <f>'Open GP 1-5'!L13</f>
        <v>0</v>
      </c>
      <c r="N12" s="96">
        <f>'Open GP 1-5'!R13</f>
        <v>0</v>
      </c>
      <c r="O12" s="101">
        <f>'Open GP 1-5'!S13</f>
        <v>0</v>
      </c>
    </row>
    <row r="13" spans="2:15" ht="16.5">
      <c r="B13" s="123">
        <v>9</v>
      </c>
      <c r="C13" s="95">
        <f>'Open GP 1-5'!B14</f>
        <v>0</v>
      </c>
      <c r="D13" s="114">
        <f>'Open GP 1-5'!C14</f>
        <v>0</v>
      </c>
      <c r="E13" s="114">
        <f>'Open GP 1-5'!D14</f>
        <v>0</v>
      </c>
      <c r="F13" s="114">
        <f>'Open GP 1-5'!E14</f>
        <v>0</v>
      </c>
      <c r="G13" s="114">
        <f>'Open GP 1-5'!F14</f>
        <v>0</v>
      </c>
      <c r="H13" s="114">
        <f>'Open GP 1-5'!G14</f>
        <v>0</v>
      </c>
      <c r="I13" s="114">
        <f>'Open GP 1-5'!H14</f>
        <v>0</v>
      </c>
      <c r="J13" s="114">
        <f>'Open GP 1-5'!I14</f>
        <v>0</v>
      </c>
      <c r="K13" s="114">
        <f>'Open GP 1-5'!J14</f>
        <v>0</v>
      </c>
      <c r="L13" s="114">
        <f>'Open GP 1-5'!K14</f>
        <v>0</v>
      </c>
      <c r="M13" s="114">
        <f>'Open GP 1-5'!L14</f>
        <v>0</v>
      </c>
      <c r="N13" s="96">
        <f>'Open GP 1-5'!R14</f>
        <v>0</v>
      </c>
      <c r="O13" s="101">
        <f>'Open GP 1-5'!S14</f>
        <v>0</v>
      </c>
    </row>
    <row r="14" spans="2:15" ht="16.5">
      <c r="B14" s="123">
        <v>10</v>
      </c>
      <c r="C14" s="95">
        <f>'Open GP 1-5'!B15</f>
        <v>0</v>
      </c>
      <c r="D14" s="114">
        <f>'Open GP 1-5'!C15</f>
        <v>0</v>
      </c>
      <c r="E14" s="114">
        <f>'Open GP 1-5'!D15</f>
        <v>0</v>
      </c>
      <c r="F14" s="114">
        <f>'Open GP 1-5'!E15</f>
        <v>0</v>
      </c>
      <c r="G14" s="114">
        <f>'Open GP 1-5'!F15</f>
        <v>0</v>
      </c>
      <c r="H14" s="114">
        <f>'Open GP 1-5'!G15</f>
        <v>0</v>
      </c>
      <c r="I14" s="114">
        <f>'Open GP 1-5'!H15</f>
        <v>0</v>
      </c>
      <c r="J14" s="114">
        <f>'Open GP 1-5'!I15</f>
        <v>0</v>
      </c>
      <c r="K14" s="114">
        <f>'Open GP 1-5'!J15</f>
        <v>0</v>
      </c>
      <c r="L14" s="114">
        <f>'Open GP 1-5'!K15</f>
        <v>0</v>
      </c>
      <c r="M14" s="114">
        <f>'Open GP 1-5'!L15</f>
        <v>0</v>
      </c>
      <c r="N14" s="96">
        <f>'Open GP 1-5'!R15</f>
        <v>0</v>
      </c>
      <c r="O14" s="101">
        <f>'Open GP 1-5'!S15</f>
        <v>0</v>
      </c>
    </row>
    <row r="15" spans="2:15" ht="16.5">
      <c r="B15" s="123">
        <v>11</v>
      </c>
      <c r="C15" s="95">
        <f>'Open GP 1-5'!B16</f>
        <v>0</v>
      </c>
      <c r="D15" s="114">
        <f>'Open GP 1-5'!C16</f>
        <v>0</v>
      </c>
      <c r="E15" s="114">
        <f>'Open GP 1-5'!D16</f>
        <v>0</v>
      </c>
      <c r="F15" s="114">
        <f>'Open GP 1-5'!E16</f>
        <v>0</v>
      </c>
      <c r="G15" s="114">
        <f>'Open GP 1-5'!F16</f>
        <v>0</v>
      </c>
      <c r="H15" s="114">
        <f>'Open GP 1-5'!G16</f>
        <v>0</v>
      </c>
      <c r="I15" s="114">
        <f>'Open GP 1-5'!H16</f>
        <v>0</v>
      </c>
      <c r="J15" s="114">
        <f>'Open GP 1-5'!I16</f>
        <v>0</v>
      </c>
      <c r="K15" s="114">
        <f>'Open GP 1-5'!J16</f>
        <v>0</v>
      </c>
      <c r="L15" s="114">
        <f>'Open GP 1-5'!K16</f>
        <v>0</v>
      </c>
      <c r="M15" s="114">
        <f>'Open GP 1-5'!L16</f>
        <v>0</v>
      </c>
      <c r="N15" s="96">
        <f>'Open GP 1-5'!R16</f>
        <v>0</v>
      </c>
      <c r="O15" s="101">
        <f>'Open GP 1-5'!S16</f>
        <v>0</v>
      </c>
    </row>
    <row r="16" spans="2:15" ht="16.5">
      <c r="B16" s="123">
        <v>12</v>
      </c>
      <c r="C16" s="95">
        <f>'Open GP 1-5'!B17</f>
        <v>0</v>
      </c>
      <c r="D16" s="114">
        <f>'Open GP 1-5'!C17</f>
        <v>0</v>
      </c>
      <c r="E16" s="114">
        <f>'Open GP 1-5'!D17</f>
        <v>0</v>
      </c>
      <c r="F16" s="114">
        <f>'Open GP 1-5'!E17</f>
        <v>0</v>
      </c>
      <c r="G16" s="114">
        <f>'Open GP 1-5'!F17</f>
        <v>0</v>
      </c>
      <c r="H16" s="114">
        <f>'Open GP 1-5'!G17</f>
        <v>0</v>
      </c>
      <c r="I16" s="114">
        <f>'Open GP 1-5'!H17</f>
        <v>0</v>
      </c>
      <c r="J16" s="114">
        <f>'Open GP 1-5'!I17</f>
        <v>0</v>
      </c>
      <c r="K16" s="114">
        <f>'Open GP 1-5'!J17</f>
        <v>0</v>
      </c>
      <c r="L16" s="114">
        <f>'Open GP 1-5'!K17</f>
        <v>0</v>
      </c>
      <c r="M16" s="114">
        <f>'Open GP 1-5'!L17</f>
        <v>0</v>
      </c>
      <c r="N16" s="96">
        <f>'Open GP 1-5'!R17</f>
        <v>0</v>
      </c>
      <c r="O16" s="101">
        <f>'Open GP 1-5'!S17</f>
        <v>0</v>
      </c>
    </row>
    <row r="17" spans="2:15" ht="16.5">
      <c r="B17" s="123">
        <v>13</v>
      </c>
      <c r="C17" s="95">
        <f>'Open GP 1-5'!B18</f>
        <v>0</v>
      </c>
      <c r="D17" s="114">
        <f>'Open GP 1-5'!C18</f>
        <v>0</v>
      </c>
      <c r="E17" s="114">
        <f>'Open GP 1-5'!D18</f>
        <v>0</v>
      </c>
      <c r="F17" s="114">
        <f>'Open GP 1-5'!E18</f>
        <v>0</v>
      </c>
      <c r="G17" s="114">
        <f>'Open GP 1-5'!F18</f>
        <v>0</v>
      </c>
      <c r="H17" s="114">
        <f>'Open GP 1-5'!G18</f>
        <v>0</v>
      </c>
      <c r="I17" s="114">
        <f>'Open GP 1-5'!H18</f>
        <v>0</v>
      </c>
      <c r="J17" s="114">
        <f>'Open GP 1-5'!I18</f>
        <v>0</v>
      </c>
      <c r="K17" s="114">
        <f>'Open GP 1-5'!J18</f>
        <v>0</v>
      </c>
      <c r="L17" s="114">
        <f>'Open GP 1-5'!K18</f>
        <v>0</v>
      </c>
      <c r="M17" s="114">
        <f>'Open GP 1-5'!L18</f>
        <v>0</v>
      </c>
      <c r="N17" s="96">
        <f>'Open GP 1-5'!R18</f>
        <v>0</v>
      </c>
      <c r="O17" s="101">
        <f>'Open GP 1-5'!S18</f>
        <v>0</v>
      </c>
    </row>
    <row r="18" spans="2:15" ht="16.5">
      <c r="B18" s="123">
        <v>14</v>
      </c>
      <c r="C18" s="95">
        <f>'Open GP 1-5'!B19</f>
        <v>0</v>
      </c>
      <c r="D18" s="114">
        <f>'Open GP 1-5'!C19</f>
        <v>0</v>
      </c>
      <c r="E18" s="114">
        <f>'Open GP 1-5'!D19</f>
        <v>0</v>
      </c>
      <c r="F18" s="114">
        <f>'Open GP 1-5'!E19</f>
        <v>0</v>
      </c>
      <c r="G18" s="114">
        <f>'Open GP 1-5'!F19</f>
        <v>0</v>
      </c>
      <c r="H18" s="114">
        <f>'Open GP 1-5'!G19</f>
        <v>0</v>
      </c>
      <c r="I18" s="114">
        <f>'Open GP 1-5'!H19</f>
        <v>0</v>
      </c>
      <c r="J18" s="114">
        <f>'Open GP 1-5'!I19</f>
        <v>0</v>
      </c>
      <c r="K18" s="114">
        <f>'Open GP 1-5'!J19</f>
        <v>0</v>
      </c>
      <c r="L18" s="114">
        <f>'Open GP 1-5'!K19</f>
        <v>0</v>
      </c>
      <c r="M18" s="114">
        <f>'Open GP 1-5'!L19</f>
        <v>0</v>
      </c>
      <c r="N18" s="96">
        <f>'Open GP 1-5'!R19</f>
        <v>0</v>
      </c>
      <c r="O18" s="101">
        <f>'Open GP 1-5'!S19</f>
        <v>0</v>
      </c>
    </row>
    <row r="19" spans="2:15" ht="16.5">
      <c r="B19" s="123">
        <v>15</v>
      </c>
      <c r="C19" s="95">
        <f>'Open GP 1-5'!B20</f>
        <v>0</v>
      </c>
      <c r="D19" s="114">
        <f>'Open GP 1-5'!C20</f>
        <v>0</v>
      </c>
      <c r="E19" s="114">
        <f>'Open GP 1-5'!D20</f>
        <v>0</v>
      </c>
      <c r="F19" s="114">
        <f>'Open GP 1-5'!E20</f>
        <v>0</v>
      </c>
      <c r="G19" s="114">
        <f>'Open GP 1-5'!F20</f>
        <v>0</v>
      </c>
      <c r="H19" s="114">
        <f>'Open GP 1-5'!G20</f>
        <v>0</v>
      </c>
      <c r="I19" s="114">
        <f>'Open GP 1-5'!H20</f>
        <v>0</v>
      </c>
      <c r="J19" s="114">
        <f>'Open GP 1-5'!I20</f>
        <v>0</v>
      </c>
      <c r="K19" s="114">
        <f>'Open GP 1-5'!J20</f>
        <v>0</v>
      </c>
      <c r="L19" s="114">
        <f>'Open GP 1-5'!K20</f>
        <v>0</v>
      </c>
      <c r="M19" s="114">
        <f>'Open GP 1-5'!L20</f>
        <v>0</v>
      </c>
      <c r="N19" s="96">
        <f>'Open GP 1-5'!R20</f>
        <v>0</v>
      </c>
      <c r="O19" s="101">
        <f>'Open GP 1-5'!S20</f>
        <v>0</v>
      </c>
    </row>
    <row r="20" spans="2:15" ht="16.5">
      <c r="B20" s="123">
        <v>16</v>
      </c>
      <c r="C20" s="95">
        <f>'Open GP 1-5'!B21</f>
        <v>0</v>
      </c>
      <c r="D20" s="114">
        <f>'Open GP 1-5'!C21</f>
        <v>0</v>
      </c>
      <c r="E20" s="114">
        <f>'Open GP 1-5'!D21</f>
        <v>0</v>
      </c>
      <c r="F20" s="114">
        <f>'Open GP 1-5'!E21</f>
        <v>0</v>
      </c>
      <c r="G20" s="114">
        <f>'Open GP 1-5'!F21</f>
        <v>0</v>
      </c>
      <c r="H20" s="114">
        <f>'Open GP 1-5'!G21</f>
        <v>0</v>
      </c>
      <c r="I20" s="114">
        <f>'Open GP 1-5'!H21</f>
        <v>0</v>
      </c>
      <c r="J20" s="114">
        <f>'Open GP 1-5'!I21</f>
        <v>0</v>
      </c>
      <c r="K20" s="114">
        <f>'Open GP 1-5'!J21</f>
        <v>0</v>
      </c>
      <c r="L20" s="114">
        <f>'Open GP 1-5'!K21</f>
        <v>0</v>
      </c>
      <c r="M20" s="114">
        <f>'Open GP 1-5'!L21</f>
        <v>0</v>
      </c>
      <c r="N20" s="96">
        <f>'Open GP 1-5'!R21</f>
        <v>0</v>
      </c>
      <c r="O20" s="101">
        <f>'Open GP 1-5'!S21</f>
        <v>0</v>
      </c>
    </row>
    <row r="21" spans="2:15" ht="16.5">
      <c r="B21" s="123">
        <v>17</v>
      </c>
      <c r="C21" s="95">
        <f>'Open GP 1-5'!B22</f>
        <v>0</v>
      </c>
      <c r="D21" s="114">
        <f>'Open GP 1-5'!C22</f>
        <v>0</v>
      </c>
      <c r="E21" s="114">
        <f>'Open GP 1-5'!D22</f>
        <v>0</v>
      </c>
      <c r="F21" s="114">
        <f>'Open GP 1-5'!E22</f>
        <v>0</v>
      </c>
      <c r="G21" s="114">
        <f>'Open GP 1-5'!F22</f>
        <v>0</v>
      </c>
      <c r="H21" s="114">
        <f>'Open GP 1-5'!G22</f>
        <v>0</v>
      </c>
      <c r="I21" s="114">
        <f>'Open GP 1-5'!H22</f>
        <v>0</v>
      </c>
      <c r="J21" s="114">
        <f>'Open GP 1-5'!I22</f>
        <v>0</v>
      </c>
      <c r="K21" s="114">
        <f>'Open GP 1-5'!J22</f>
        <v>0</v>
      </c>
      <c r="L21" s="114">
        <f>'Open GP 1-5'!K22</f>
        <v>0</v>
      </c>
      <c r="M21" s="114">
        <f>'Open GP 1-5'!L22</f>
        <v>0</v>
      </c>
      <c r="N21" s="96">
        <f>'Open GP 1-5'!R22</f>
        <v>0</v>
      </c>
      <c r="O21" s="101">
        <f>'Open GP 1-5'!S22</f>
        <v>0</v>
      </c>
    </row>
    <row r="22" spans="2:15" ht="16.5">
      <c r="B22" s="123">
        <v>18</v>
      </c>
      <c r="C22" s="95">
        <f>'Open GP 1-5'!B23</f>
        <v>0</v>
      </c>
      <c r="D22" s="114">
        <f>'Open GP 1-5'!C23</f>
        <v>0</v>
      </c>
      <c r="E22" s="114">
        <f>'Open GP 1-5'!D23</f>
        <v>0</v>
      </c>
      <c r="F22" s="114">
        <f>'Open GP 1-5'!E23</f>
        <v>0</v>
      </c>
      <c r="G22" s="114">
        <f>'Open GP 1-5'!F23</f>
        <v>0</v>
      </c>
      <c r="H22" s="114">
        <f>'Open GP 1-5'!G23</f>
        <v>0</v>
      </c>
      <c r="I22" s="114">
        <f>'Open GP 1-5'!H23</f>
        <v>0</v>
      </c>
      <c r="J22" s="114">
        <f>'Open GP 1-5'!I23</f>
        <v>0</v>
      </c>
      <c r="K22" s="114">
        <f>'Open GP 1-5'!J23</f>
        <v>0</v>
      </c>
      <c r="L22" s="114">
        <f>'Open GP 1-5'!K23</f>
        <v>0</v>
      </c>
      <c r="M22" s="114">
        <f>'Open GP 1-5'!L23</f>
        <v>0</v>
      </c>
      <c r="N22" s="96">
        <f>'Open GP 1-5'!R23</f>
        <v>0</v>
      </c>
      <c r="O22" s="101">
        <f>'Open GP 1-5'!S23</f>
        <v>0</v>
      </c>
    </row>
    <row r="23" spans="2:15" ht="16.5">
      <c r="B23" s="123">
        <v>19</v>
      </c>
      <c r="C23" s="95">
        <f>'Open GP 1-5'!B24</f>
        <v>0</v>
      </c>
      <c r="D23" s="114">
        <f>'Open GP 1-5'!C24</f>
        <v>0</v>
      </c>
      <c r="E23" s="114">
        <f>'Open GP 1-5'!D24</f>
        <v>0</v>
      </c>
      <c r="F23" s="114">
        <f>'Open GP 1-5'!E24</f>
        <v>0</v>
      </c>
      <c r="G23" s="114">
        <f>'Open GP 1-5'!F24</f>
        <v>0</v>
      </c>
      <c r="H23" s="114">
        <f>'Open GP 1-5'!G24</f>
        <v>0</v>
      </c>
      <c r="I23" s="114">
        <f>'Open GP 1-5'!H24</f>
        <v>0</v>
      </c>
      <c r="J23" s="114">
        <f>'Open GP 1-5'!I24</f>
        <v>0</v>
      </c>
      <c r="K23" s="114">
        <f>'Open GP 1-5'!J24</f>
        <v>0</v>
      </c>
      <c r="L23" s="114">
        <f>'Open GP 1-5'!K24</f>
        <v>0</v>
      </c>
      <c r="M23" s="114">
        <f>'Open GP 1-5'!L24</f>
        <v>0</v>
      </c>
      <c r="N23" s="96">
        <f>'Open GP 1-5'!R24</f>
        <v>0</v>
      </c>
      <c r="O23" s="101">
        <f>'Open GP 1-5'!S24</f>
        <v>0</v>
      </c>
    </row>
    <row r="24" spans="2:15" ht="17.25" thickBot="1">
      <c r="B24" s="124">
        <v>20</v>
      </c>
      <c r="C24" s="97">
        <f>'Open GP 1-5'!B25</f>
        <v>0</v>
      </c>
      <c r="D24" s="115">
        <f>'Open GP 1-5'!C25</f>
        <v>0</v>
      </c>
      <c r="E24" s="115">
        <f>'Open GP 1-5'!D25</f>
        <v>0</v>
      </c>
      <c r="F24" s="115">
        <f>'Open GP 1-5'!E25</f>
        <v>0</v>
      </c>
      <c r="G24" s="115">
        <f>'Open GP 1-5'!F25</f>
        <v>0</v>
      </c>
      <c r="H24" s="115">
        <f>'Open GP 1-5'!G25</f>
        <v>0</v>
      </c>
      <c r="I24" s="115">
        <f>'Open GP 1-5'!H25</f>
        <v>0</v>
      </c>
      <c r="J24" s="115">
        <f>'Open GP 1-5'!I25</f>
        <v>0</v>
      </c>
      <c r="K24" s="115">
        <f>'Open GP 1-5'!J25</f>
        <v>0</v>
      </c>
      <c r="L24" s="115">
        <f>'Open GP 1-5'!K25</f>
        <v>0</v>
      </c>
      <c r="M24" s="115">
        <f>'Open GP 1-5'!L25</f>
        <v>0</v>
      </c>
      <c r="N24" s="98">
        <f>'Open GP 1-5'!R25</f>
        <v>0</v>
      </c>
      <c r="O24" s="102">
        <f>'Open GP 1-5'!S25</f>
        <v>0</v>
      </c>
    </row>
    <row r="25" spans="2:15" ht="15.75" thickTop="1">
      <c r="B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/>
      <c r="O25" s="81"/>
    </row>
  </sheetData>
  <sheetProtection password="CFB0" sheet="1" objects="1" scenarios="1" selectLockedCells="1" selectUnlockedCells="1"/>
  <mergeCells count="5">
    <mergeCell ref="B1:O1"/>
    <mergeCell ref="B3:B4"/>
    <mergeCell ref="C3:C4"/>
    <mergeCell ref="D3:M3"/>
    <mergeCell ref="N3:O3"/>
  </mergeCells>
  <conditionalFormatting sqref="C5:O24">
    <cfRule type="cellIs" priority="1" dxfId="107" operator="equal">
      <formula>0</formula>
    </cfRule>
  </conditionalFormatting>
  <printOptions horizontalCentered="1" verticalCentered="1"/>
  <pageMargins left="0.5118110236220472" right="0.31496062992125984" top="0.7874015748031497" bottom="0.7874015748031497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tabColor theme="4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H6" sqref="H6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204" t="s">
        <v>112</v>
      </c>
      <c r="B1" s="204"/>
      <c r="C1" s="204"/>
      <c r="D1" s="204"/>
      <c r="E1" s="204"/>
      <c r="F1" s="204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7"/>
      <c r="AI3" s="201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44688</v>
      </c>
      <c r="D4" s="59">
        <v>44702</v>
      </c>
      <c r="E4" s="59">
        <v>44716</v>
      </c>
      <c r="F4" s="59">
        <v>44758</v>
      </c>
      <c r="G4" s="59">
        <v>44772</v>
      </c>
      <c r="H4" s="59">
        <v>44793</v>
      </c>
      <c r="I4" s="59">
        <v>44807</v>
      </c>
      <c r="J4" s="59">
        <v>44821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44688</v>
      </c>
      <c r="U4" s="21">
        <f t="shared" si="0"/>
        <v>44702</v>
      </c>
      <c r="V4" s="21">
        <f t="shared" si="0"/>
        <v>44716</v>
      </c>
      <c r="W4" s="21">
        <f t="shared" si="0"/>
        <v>44758</v>
      </c>
      <c r="X4" s="21">
        <f t="shared" si="0"/>
        <v>44772</v>
      </c>
      <c r="Y4" s="21">
        <f t="shared" si="0"/>
        <v>44793</v>
      </c>
      <c r="Z4" s="21">
        <f t="shared" si="0"/>
        <v>44807</v>
      </c>
      <c r="AA4" s="21">
        <f t="shared" si="0"/>
        <v>44821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165">
        <f t="shared" si="0"/>
        <v>0</v>
      </c>
      <c r="AI4" s="16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  <v>0</v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44688</v>
      </c>
      <c r="U5" s="32">
        <f t="shared" si="2"/>
        <v>44702</v>
      </c>
      <c r="V5" s="32">
        <f t="shared" si="2"/>
        <v>44716</v>
      </c>
      <c r="W5" s="32">
        <f t="shared" si="2"/>
        <v>44758</v>
      </c>
      <c r="X5" s="32">
        <f t="shared" si="2"/>
        <v>44772</v>
      </c>
      <c r="Y5" s="32">
        <f t="shared" si="2"/>
        <v>44793</v>
      </c>
      <c r="Z5" s="32">
        <f t="shared" si="2"/>
        <v>44807</v>
      </c>
      <c r="AA5" s="32">
        <f t="shared" si="2"/>
        <v>44821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166">
        <f t="shared" si="2"/>
        <v>0</v>
      </c>
      <c r="AI5" s="30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167">
        <f>IF(B6&lt;&gt;"",RANK(S6,S$6:S$69),"")</f>
        <v>1</v>
      </c>
      <c r="B6" s="63" t="s">
        <v>27</v>
      </c>
      <c r="C6" s="64">
        <v>1</v>
      </c>
      <c r="D6" s="64">
        <v>1</v>
      </c>
      <c r="E6" s="64">
        <v>1</v>
      </c>
      <c r="F6" s="64">
        <v>1</v>
      </c>
      <c r="G6" s="64">
        <v>0</v>
      </c>
      <c r="H6" s="64">
        <v>0</v>
      </c>
      <c r="I6" s="64">
        <v>2</v>
      </c>
      <c r="J6" s="64">
        <v>0</v>
      </c>
      <c r="K6" s="64"/>
      <c r="L6" s="64"/>
      <c r="M6" s="64"/>
      <c r="N6" s="64"/>
      <c r="O6" s="64"/>
      <c r="P6" s="64"/>
      <c r="Q6" s="64"/>
      <c r="R6" s="70">
        <f>SUM(T6:AH6)</f>
        <v>245</v>
      </c>
      <c r="S6" s="69">
        <f>IF(COUNTBLANK(C6:Q6)&gt;(15-$C$2),R6,R6-VLOOKUP(AJ6,Bodování!$A$2:$B$67,2))</f>
        <v>200</v>
      </c>
      <c r="T6" s="65">
        <f>VLOOKUP(C6,Bodování!$A$2:$B$67,2)</f>
        <v>50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45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168">
        <f>VLOOKUP(Q6,Bodování!$A$2:$B$67,2)</f>
        <v>0</v>
      </c>
      <c r="AI6" s="163">
        <f>MINA(C6:Q6)</f>
        <v>0</v>
      </c>
      <c r="AJ6" s="66">
        <f>MAX(C6:Q6)</f>
        <v>2</v>
      </c>
      <c r="AK6" s="66">
        <f>COUNT(C6:Q6)</f>
        <v>8</v>
      </c>
      <c r="AM6" s="42"/>
      <c r="AN6" s="42"/>
      <c r="AO6" s="42"/>
      <c r="AP6" s="42"/>
    </row>
    <row r="7" spans="1:42" ht="12.75" customHeight="1">
      <c r="A7" s="169">
        <f aca="true" t="shared" si="3" ref="A7:A69">IF(B7="","",IF(RANK(S7,S$6:S$69)=RANK(S6,S$6:S$69),"",RANK(S7,S$6:S$69)))</f>
        <v>2</v>
      </c>
      <c r="B7" s="23" t="s">
        <v>20</v>
      </c>
      <c r="C7" s="37">
        <v>4</v>
      </c>
      <c r="D7" s="37">
        <v>3</v>
      </c>
      <c r="E7" s="37">
        <v>4</v>
      </c>
      <c r="F7" s="37">
        <v>2</v>
      </c>
      <c r="G7" s="37">
        <v>0</v>
      </c>
      <c r="H7" s="37">
        <v>0</v>
      </c>
      <c r="I7" s="37">
        <v>1</v>
      </c>
      <c r="J7" s="37">
        <v>0</v>
      </c>
      <c r="K7" s="37"/>
      <c r="L7" s="37"/>
      <c r="M7" s="37"/>
      <c r="N7" s="37"/>
      <c r="O7" s="37"/>
      <c r="P7" s="37"/>
      <c r="Q7" s="37"/>
      <c r="R7" s="68">
        <f>SUM(T7:AH7)</f>
        <v>217</v>
      </c>
      <c r="S7" s="67">
        <f>IF(COUNTBLANK(C7:Q7)&gt;(15-$C$2),R7,R7-VLOOKUP(AJ7,Bodování!$A$2:$B$67,2))</f>
        <v>177</v>
      </c>
      <c r="T7" s="52">
        <f>VLOOKUP(C7,Bodování!$A$2:$B$67,2)</f>
        <v>40</v>
      </c>
      <c r="U7" s="52">
        <f>VLOOKUP(D7,Bodování!$A$2:$B$67,2)</f>
        <v>42</v>
      </c>
      <c r="V7" s="52">
        <f>VLOOKUP(E7,Bodování!$A$2:$B$67,2)</f>
        <v>40</v>
      </c>
      <c r="W7" s="52">
        <f>VLOOKUP(F7,Bodování!$A$2:$B$67,2)</f>
        <v>45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50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170">
        <f>VLOOKUP(Q7,Bodování!$A$2:$B$67,2)</f>
        <v>0</v>
      </c>
      <c r="AI7" s="164">
        <f>MINA(C7:Q7)</f>
        <v>0</v>
      </c>
      <c r="AJ7" s="28">
        <f>MAX(C7:Q7)</f>
        <v>4</v>
      </c>
      <c r="AK7" s="28">
        <f>COUNT(C7:Q7)</f>
        <v>8</v>
      </c>
      <c r="AM7" s="42"/>
      <c r="AN7" s="42"/>
      <c r="AO7" s="42"/>
      <c r="AP7" s="42"/>
    </row>
    <row r="8" spans="1:42" ht="12.75" customHeight="1">
      <c r="A8" s="169">
        <f t="shared" si="3"/>
        <v>3</v>
      </c>
      <c r="B8" s="23" t="s">
        <v>16</v>
      </c>
      <c r="C8" s="37">
        <v>3</v>
      </c>
      <c r="D8" s="37">
        <v>2</v>
      </c>
      <c r="E8" s="37">
        <v>2</v>
      </c>
      <c r="F8" s="37">
        <v>4</v>
      </c>
      <c r="G8" s="37">
        <v>0</v>
      </c>
      <c r="H8" s="37">
        <v>0</v>
      </c>
      <c r="I8" s="37"/>
      <c r="J8" s="37">
        <v>0</v>
      </c>
      <c r="K8" s="37"/>
      <c r="L8" s="37"/>
      <c r="M8" s="37"/>
      <c r="N8" s="37"/>
      <c r="O8" s="37"/>
      <c r="P8" s="37"/>
      <c r="Q8" s="37"/>
      <c r="R8" s="68">
        <f>SUM(T8:AH8)</f>
        <v>172</v>
      </c>
      <c r="S8" s="67">
        <f>IF(COUNTBLANK(C8:Q8)&gt;(15-$C$2),R8,R8-VLOOKUP(AJ8,Bodování!$A$2:$B$67,2))</f>
        <v>172</v>
      </c>
      <c r="T8" s="52">
        <f>VLOOKUP(C8,Bodování!$A$2:$B$67,2)</f>
        <v>42</v>
      </c>
      <c r="U8" s="52">
        <f>VLOOKUP(D8,Bodování!$A$2:$B$67,2)</f>
        <v>45</v>
      </c>
      <c r="V8" s="52">
        <f>VLOOKUP(E8,Bodování!$A$2:$B$67,2)</f>
        <v>45</v>
      </c>
      <c r="W8" s="52">
        <f>VLOOKUP(F8,Bodování!$A$2:$B$67,2)</f>
        <v>40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170">
        <f>VLOOKUP(Q8,Bodování!$A$2:$B$67,2)</f>
        <v>0</v>
      </c>
      <c r="AI8" s="164">
        <f>MINA(C8:Q8)</f>
        <v>0</v>
      </c>
      <c r="AJ8" s="28">
        <f>MAX(C8:Q8)</f>
        <v>4</v>
      </c>
      <c r="AK8" s="28">
        <f>COUNT(C8:Q8)</f>
        <v>7</v>
      </c>
      <c r="AM8" s="42"/>
      <c r="AN8" s="42"/>
      <c r="AO8" s="42"/>
      <c r="AP8" s="42"/>
    </row>
    <row r="9" spans="1:42" ht="12.75" customHeight="1">
      <c r="A9" s="169">
        <f t="shared" si="3"/>
        <v>4</v>
      </c>
      <c r="B9" s="23" t="s">
        <v>17</v>
      </c>
      <c r="C9" s="37">
        <v>2</v>
      </c>
      <c r="D9" s="37">
        <v>6</v>
      </c>
      <c r="E9" s="37">
        <v>3</v>
      </c>
      <c r="F9" s="37">
        <v>3</v>
      </c>
      <c r="G9" s="37">
        <v>0</v>
      </c>
      <c r="H9" s="37">
        <v>0</v>
      </c>
      <c r="I9" s="37"/>
      <c r="J9" s="37">
        <v>0</v>
      </c>
      <c r="K9" s="37"/>
      <c r="L9" s="37"/>
      <c r="M9" s="37"/>
      <c r="N9" s="37"/>
      <c r="O9" s="37"/>
      <c r="P9" s="37"/>
      <c r="Q9" s="37"/>
      <c r="R9" s="68">
        <f>SUM(T9:AH9)</f>
        <v>167</v>
      </c>
      <c r="S9" s="67">
        <f>IF(COUNTBLANK(C9:Q9)&gt;(15-$C$2),R9,R9-VLOOKUP(AJ9,Bodování!$A$2:$B$67,2))</f>
        <v>167</v>
      </c>
      <c r="T9" s="52">
        <f>VLOOKUP(C9,Bodování!$A$2:$B$67,2)</f>
        <v>45</v>
      </c>
      <c r="U9" s="52">
        <f>VLOOKUP(D9,Bodování!$A$2:$B$67,2)</f>
        <v>38</v>
      </c>
      <c r="V9" s="52">
        <f>VLOOKUP(E9,Bodování!$A$2:$B$67,2)</f>
        <v>42</v>
      </c>
      <c r="W9" s="52">
        <f>VLOOKUP(F9,Bodování!$A$2:$B$67,2)</f>
        <v>42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170">
        <f>VLOOKUP(Q9,Bodování!$A$2:$B$67,2)</f>
        <v>0</v>
      </c>
      <c r="AI9" s="164">
        <f>MINA(C9:Q9)</f>
        <v>0</v>
      </c>
      <c r="AJ9" s="28">
        <f>MAX(C9:Q9)</f>
        <v>6</v>
      </c>
      <c r="AK9" s="28">
        <f>COUNT(C9:Q9)</f>
        <v>7</v>
      </c>
      <c r="AM9" s="42"/>
      <c r="AN9" s="42"/>
      <c r="AO9" s="42"/>
      <c r="AP9" s="42"/>
    </row>
    <row r="10" spans="1:42" ht="12.75" customHeight="1">
      <c r="A10" s="169">
        <f t="shared" si="3"/>
        <v>5</v>
      </c>
      <c r="B10" s="23" t="s">
        <v>15</v>
      </c>
      <c r="C10" s="37">
        <v>5</v>
      </c>
      <c r="D10" s="37">
        <v>4</v>
      </c>
      <c r="E10" s="37">
        <v>5</v>
      </c>
      <c r="F10" s="37">
        <v>5</v>
      </c>
      <c r="G10" s="37">
        <v>0</v>
      </c>
      <c r="H10" s="37">
        <v>0</v>
      </c>
      <c r="I10" s="37">
        <v>3</v>
      </c>
      <c r="J10" s="37">
        <v>0</v>
      </c>
      <c r="K10" s="37"/>
      <c r="L10" s="37"/>
      <c r="M10" s="37"/>
      <c r="N10" s="37"/>
      <c r="O10" s="37"/>
      <c r="P10" s="37"/>
      <c r="Q10" s="37"/>
      <c r="R10" s="68">
        <f>SUM(T10:AH10)</f>
        <v>199</v>
      </c>
      <c r="S10" s="67">
        <f>IF(COUNTBLANK(C10:Q10)&gt;(15-$C$2),R10,R10-VLOOKUP(AJ10,Bodování!$A$2:$B$67,2))</f>
        <v>160</v>
      </c>
      <c r="T10" s="52">
        <f>VLOOKUP(C10,Bodování!$A$2:$B$67,2)</f>
        <v>39</v>
      </c>
      <c r="U10" s="52">
        <f>VLOOKUP(D10,Bodování!$A$2:$B$67,2)</f>
        <v>40</v>
      </c>
      <c r="V10" s="52">
        <f>VLOOKUP(E10,Bodování!$A$2:$B$67,2)</f>
        <v>39</v>
      </c>
      <c r="W10" s="52">
        <f>VLOOKUP(F10,Bodování!$A$2:$B$67,2)</f>
        <v>39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42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170">
        <f>VLOOKUP(Q10,Bodování!$A$2:$B$67,2)</f>
        <v>0</v>
      </c>
      <c r="AI10" s="164">
        <f>MINA(C10:Q10)</f>
        <v>0</v>
      </c>
      <c r="AJ10" s="28">
        <f>MAX(C10:Q10)</f>
        <v>5</v>
      </c>
      <c r="AK10" s="28">
        <f>COUNT(C10:Q10)</f>
        <v>8</v>
      </c>
      <c r="AM10" s="42"/>
      <c r="AN10" s="42"/>
      <c r="AO10" s="42"/>
      <c r="AP10" s="42"/>
    </row>
    <row r="11" spans="1:42" ht="12.75" customHeight="1">
      <c r="A11" s="169">
        <f t="shared" si="3"/>
        <v>6</v>
      </c>
      <c r="B11" s="23" t="s">
        <v>103</v>
      </c>
      <c r="C11" s="37">
        <v>6</v>
      </c>
      <c r="D11" s="37">
        <v>5</v>
      </c>
      <c r="E11" s="37">
        <v>6</v>
      </c>
      <c r="F11" s="37">
        <v>6</v>
      </c>
      <c r="G11" s="37">
        <v>0</v>
      </c>
      <c r="H11" s="37">
        <v>0</v>
      </c>
      <c r="I11" s="37">
        <v>5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>SUM(T11:AH11)</f>
        <v>192</v>
      </c>
      <c r="S11" s="67">
        <f>IF(COUNTBLANK(C11:Q11)&gt;(15-$C$2),R11,R11-VLOOKUP(AJ11,Bodování!$A$2:$B$67,2))</f>
        <v>154</v>
      </c>
      <c r="T11" s="52">
        <f>VLOOKUP(C11,Bodování!$A$2:$B$67,2)</f>
        <v>38</v>
      </c>
      <c r="U11" s="52">
        <f>VLOOKUP(D11,Bodování!$A$2:$B$67,2)</f>
        <v>39</v>
      </c>
      <c r="V11" s="52">
        <f>VLOOKUP(E11,Bodování!$A$2:$B$67,2)</f>
        <v>38</v>
      </c>
      <c r="W11" s="52">
        <f>VLOOKUP(F11,Bodování!$A$2:$B$67,2)</f>
        <v>38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39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170">
        <f>VLOOKUP(Q11,Bodování!$A$2:$B$67,2)</f>
        <v>0</v>
      </c>
      <c r="AI11" s="164">
        <f>MINA(C11:Q11)</f>
        <v>0</v>
      </c>
      <c r="AJ11" s="28">
        <f>MAX(C11:Q11)</f>
        <v>6</v>
      </c>
      <c r="AK11" s="28">
        <f>COUNT(C11:Q11)</f>
        <v>8</v>
      </c>
      <c r="AM11" s="42"/>
      <c r="AN11" s="42"/>
      <c r="AO11" s="42"/>
      <c r="AP11" s="42"/>
    </row>
    <row r="12" spans="1:42" ht="12.75" customHeight="1">
      <c r="A12" s="169">
        <f t="shared" si="3"/>
        <v>7</v>
      </c>
      <c r="B12" s="23" t="s">
        <v>139</v>
      </c>
      <c r="C12" s="37"/>
      <c r="D12" s="37"/>
      <c r="E12" s="37"/>
      <c r="F12" s="37"/>
      <c r="G12" s="37">
        <v>0</v>
      </c>
      <c r="H12" s="37">
        <v>0</v>
      </c>
      <c r="I12" s="37">
        <v>4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>SUM(T12:AH12)</f>
        <v>40</v>
      </c>
      <c r="S12" s="67">
        <f>IF(COUNTBLANK(C12:Q12)&gt;(15-$C$2),R12,R12-VLOOKUP(AJ12,Bodování!$A$2:$B$67,2))</f>
        <v>40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40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170">
        <f>VLOOKUP(Q12,Bodování!$A$2:$B$67,2)</f>
        <v>0</v>
      </c>
      <c r="AI12" s="164">
        <f>MINA(C12:Q12)</f>
        <v>0</v>
      </c>
      <c r="AJ12" s="28">
        <f>MAX(C12:Q12)</f>
        <v>4</v>
      </c>
      <c r="AK12" s="28">
        <f>COUNT(C12:Q12)</f>
        <v>4</v>
      </c>
      <c r="AM12" s="42"/>
      <c r="AN12" s="42"/>
      <c r="AO12" s="42"/>
      <c r="AP12" s="42"/>
    </row>
    <row r="13" spans="1:42" ht="12.75" customHeight="1">
      <c r="A13" s="169">
        <f t="shared" si="3"/>
      </c>
      <c r="B13" s="23"/>
      <c r="C13" s="37"/>
      <c r="D13" s="37"/>
      <c r="E13" s="37"/>
      <c r="F13" s="37"/>
      <c r="G13" s="37">
        <v>0</v>
      </c>
      <c r="H13" s="37">
        <v>0</v>
      </c>
      <c r="I13" s="37"/>
      <c r="J13" s="37">
        <v>0</v>
      </c>
      <c r="K13" s="37"/>
      <c r="L13" s="37"/>
      <c r="M13" s="37"/>
      <c r="N13" s="37"/>
      <c r="O13" s="37"/>
      <c r="P13" s="37"/>
      <c r="Q13" s="37"/>
      <c r="R13" s="68">
        <f>SUM(T13:AH13)</f>
        <v>0</v>
      </c>
      <c r="S13" s="67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170">
        <f>VLOOKUP(Q13,Bodování!$A$2:$B$67,2)</f>
        <v>0</v>
      </c>
      <c r="AI13" s="164">
        <f>MINA(C13:Q13)</f>
        <v>0</v>
      </c>
      <c r="AJ13" s="28">
        <f>MAX(C13:Q13)</f>
        <v>0</v>
      </c>
      <c r="AK13" s="28">
        <f>COUNT(C13:Q13)</f>
        <v>3</v>
      </c>
      <c r="AM13" s="42"/>
      <c r="AN13" s="42"/>
      <c r="AO13" s="42"/>
      <c r="AP13" s="42"/>
    </row>
    <row r="14" spans="1:42" ht="12.75" customHeight="1">
      <c r="A14" s="169">
        <f t="shared" si="3"/>
      </c>
      <c r="B14" s="23"/>
      <c r="C14" s="37"/>
      <c r="D14" s="37"/>
      <c r="E14" s="37"/>
      <c r="F14" s="37"/>
      <c r="G14" s="37">
        <v>0</v>
      </c>
      <c r="H14" s="37">
        <v>0</v>
      </c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>SUM(T14:AH14)</f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170">
        <f>VLOOKUP(Q14,Bodování!$A$2:$B$67,2)</f>
        <v>0</v>
      </c>
      <c r="AI14" s="164">
        <f>MINA(C14:Q14)</f>
        <v>0</v>
      </c>
      <c r="AJ14" s="28">
        <f>MAX(C14:Q14)</f>
        <v>0</v>
      </c>
      <c r="AK14" s="28">
        <f>COUNT(C14:Q14)</f>
        <v>3</v>
      </c>
      <c r="AM14" s="42"/>
      <c r="AN14" s="42"/>
      <c r="AO14" s="42"/>
      <c r="AP14" s="42"/>
    </row>
    <row r="15" spans="1:42" ht="12.75" customHeight="1">
      <c r="A15" s="169">
        <f t="shared" si="3"/>
      </c>
      <c r="B15" s="23"/>
      <c r="C15" s="37"/>
      <c r="D15" s="37"/>
      <c r="E15" s="37"/>
      <c r="F15" s="37"/>
      <c r="G15" s="37">
        <v>0</v>
      </c>
      <c r="H15" s="37">
        <v>0</v>
      </c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>SUM(T15:AH15)</f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170">
        <f>VLOOKUP(Q15,Bodování!$A$2:$B$67,2)</f>
        <v>0</v>
      </c>
      <c r="AI15" s="164">
        <f>MINA(C15:Q15)</f>
        <v>0</v>
      </c>
      <c r="AJ15" s="28">
        <f>MAX(C15:Q15)</f>
        <v>0</v>
      </c>
      <c r="AK15" s="28">
        <f>COUNT(C15:Q15)</f>
        <v>3</v>
      </c>
      <c r="AM15" s="42"/>
      <c r="AN15" s="42"/>
      <c r="AO15" s="42"/>
      <c r="AP15" s="42"/>
    </row>
    <row r="16" spans="1:42" ht="12.75" customHeight="1">
      <c r="A16" s="169">
        <f t="shared" si="3"/>
      </c>
      <c r="B16" s="23"/>
      <c r="C16" s="37"/>
      <c r="D16" s="37"/>
      <c r="E16" s="37"/>
      <c r="F16" s="37"/>
      <c r="G16" s="37">
        <v>0</v>
      </c>
      <c r="H16" s="37">
        <v>0</v>
      </c>
      <c r="I16" s="37"/>
      <c r="J16" s="37">
        <v>0</v>
      </c>
      <c r="K16" s="37"/>
      <c r="L16" s="37"/>
      <c r="M16" s="37"/>
      <c r="N16" s="37"/>
      <c r="O16" s="37"/>
      <c r="P16" s="37"/>
      <c r="Q16" s="37"/>
      <c r="R16" s="68">
        <f>SUM(T16:AH16)</f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170">
        <f>VLOOKUP(Q16,Bodování!$A$2:$B$67,2)</f>
        <v>0</v>
      </c>
      <c r="AI16" s="164">
        <f>MINA(C16:Q16)</f>
        <v>0</v>
      </c>
      <c r="AJ16" s="28">
        <f>MAX(C16:Q16)</f>
        <v>0</v>
      </c>
      <c r="AK16" s="28">
        <f>COUNT(C16:Q16)</f>
        <v>3</v>
      </c>
      <c r="AM16" s="42"/>
      <c r="AN16" s="42"/>
      <c r="AO16" s="42"/>
      <c r="AP16" s="42"/>
    </row>
    <row r="17" spans="1:42" ht="12.75" customHeight="1">
      <c r="A17" s="169">
        <f t="shared" si="3"/>
      </c>
      <c r="B17" s="23"/>
      <c r="C17" s="37"/>
      <c r="D17" s="37"/>
      <c r="E17" s="37"/>
      <c r="F17" s="37"/>
      <c r="G17" s="37">
        <v>0</v>
      </c>
      <c r="H17" s="37">
        <v>0</v>
      </c>
      <c r="I17" s="37"/>
      <c r="J17" s="37">
        <v>0</v>
      </c>
      <c r="K17" s="37"/>
      <c r="L17" s="37"/>
      <c r="M17" s="37"/>
      <c r="N17" s="37"/>
      <c r="O17" s="37"/>
      <c r="P17" s="37"/>
      <c r="Q17" s="37"/>
      <c r="R17" s="68">
        <f>SUM(T17:AH17)</f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170">
        <f>VLOOKUP(Q17,Bodování!$A$2:$B$67,2)</f>
        <v>0</v>
      </c>
      <c r="AI17" s="164">
        <f>MINA(C17:Q17)</f>
        <v>0</v>
      </c>
      <c r="AJ17" s="28">
        <f>MAX(C17:Q17)</f>
        <v>0</v>
      </c>
      <c r="AK17" s="28">
        <f>COUNT(C17:Q17)</f>
        <v>3</v>
      </c>
      <c r="AM17" s="42"/>
      <c r="AN17" s="42"/>
      <c r="AO17" s="42"/>
      <c r="AP17" s="42"/>
    </row>
    <row r="18" spans="1:42" ht="12.75" customHeight="1">
      <c r="A18" s="169">
        <f t="shared" si="3"/>
      </c>
      <c r="B18" s="23"/>
      <c r="C18" s="37"/>
      <c r="D18" s="37"/>
      <c r="E18" s="37"/>
      <c r="F18" s="37"/>
      <c r="G18" s="37">
        <v>0</v>
      </c>
      <c r="H18" s="37">
        <v>0</v>
      </c>
      <c r="I18" s="37"/>
      <c r="J18" s="37">
        <v>0</v>
      </c>
      <c r="K18" s="37"/>
      <c r="L18" s="37"/>
      <c r="M18" s="37"/>
      <c r="N18" s="37"/>
      <c r="O18" s="37"/>
      <c r="P18" s="37"/>
      <c r="Q18" s="37"/>
      <c r="R18" s="68">
        <f>SUM(T18:AH18)</f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170">
        <f>VLOOKUP(Q18,Bodování!$A$2:$B$67,2)</f>
        <v>0</v>
      </c>
      <c r="AI18" s="164">
        <f>MINA(C18:Q18)</f>
        <v>0</v>
      </c>
      <c r="AJ18" s="28">
        <f>MAX(C18:Q18)</f>
        <v>0</v>
      </c>
      <c r="AK18" s="28">
        <f>COUNT(C18:Q18)</f>
        <v>3</v>
      </c>
      <c r="AM18" s="42"/>
      <c r="AN18" s="42"/>
      <c r="AO18" s="42"/>
      <c r="AP18" s="42"/>
    </row>
    <row r="19" spans="1:37" ht="12.75" customHeight="1">
      <c r="A19" s="169">
        <f t="shared" si="3"/>
      </c>
      <c r="B19" s="23"/>
      <c r="C19" s="61"/>
      <c r="D19" s="61"/>
      <c r="E19" s="61"/>
      <c r="F19" s="61"/>
      <c r="G19" s="61">
        <v>0</v>
      </c>
      <c r="H19" s="61">
        <v>0</v>
      </c>
      <c r="I19" s="61"/>
      <c r="J19" s="61">
        <v>0</v>
      </c>
      <c r="K19" s="61"/>
      <c r="L19" s="61"/>
      <c r="M19" s="61"/>
      <c r="N19" s="61"/>
      <c r="O19" s="61"/>
      <c r="P19" s="61"/>
      <c r="Q19" s="61"/>
      <c r="R19" s="68">
        <f>SUM(T19:AH19)</f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170">
        <f>VLOOKUP(Q19,Bodování!$A$2:$B$67,2)</f>
        <v>0</v>
      </c>
      <c r="AI19" s="164">
        <f>MINA(C19:Q19)</f>
        <v>0</v>
      </c>
      <c r="AJ19" s="28">
        <f>MAX(C19:Q19)</f>
        <v>0</v>
      </c>
      <c r="AK19" s="28">
        <f>COUNT(C19:Q19)</f>
        <v>3</v>
      </c>
    </row>
    <row r="20" spans="1:37" ht="12.75" customHeight="1">
      <c r="A20" s="169">
        <f t="shared" si="3"/>
      </c>
      <c r="B20" s="23"/>
      <c r="C20" s="37"/>
      <c r="D20" s="37"/>
      <c r="E20" s="37"/>
      <c r="F20" s="37"/>
      <c r="G20" s="37">
        <v>0</v>
      </c>
      <c r="H20" s="37">
        <v>0</v>
      </c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>SUM(T20:AH20)</f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170">
        <f>VLOOKUP(Q20,Bodování!$A$2:$B$67,2)</f>
        <v>0</v>
      </c>
      <c r="AI20" s="164">
        <f>MINA(C20:Q20)</f>
        <v>0</v>
      </c>
      <c r="AJ20" s="28">
        <f>MAX(C20:Q20)</f>
        <v>0</v>
      </c>
      <c r="AK20" s="28">
        <f>COUNT(C20:Q20)</f>
        <v>3</v>
      </c>
    </row>
    <row r="21" spans="1:37" ht="12.75" customHeight="1">
      <c r="A21" s="169">
        <f t="shared" si="3"/>
      </c>
      <c r="B21" s="23"/>
      <c r="C21" s="37"/>
      <c r="D21" s="37"/>
      <c r="E21" s="37"/>
      <c r="F21" s="37"/>
      <c r="G21" s="37">
        <v>0</v>
      </c>
      <c r="H21" s="37">
        <v>0</v>
      </c>
      <c r="I21" s="37"/>
      <c r="J21" s="37">
        <v>0</v>
      </c>
      <c r="K21" s="37"/>
      <c r="L21" s="37"/>
      <c r="M21" s="37"/>
      <c r="N21" s="37"/>
      <c r="O21" s="37"/>
      <c r="P21" s="37"/>
      <c r="Q21" s="37"/>
      <c r="R21" s="68">
        <f>SUM(T21:AH21)</f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170">
        <f>VLOOKUP(Q21,Bodování!$A$2:$B$67,2)</f>
        <v>0</v>
      </c>
      <c r="AI21" s="164">
        <f>MINA(C21:Q21)</f>
        <v>0</v>
      </c>
      <c r="AJ21" s="28">
        <f>MAX(C21:Q21)</f>
        <v>0</v>
      </c>
      <c r="AK21" s="28">
        <f>COUNT(C21:Q21)</f>
        <v>3</v>
      </c>
    </row>
    <row r="22" spans="1:37" ht="12.75" customHeight="1">
      <c r="A22" s="169">
        <f t="shared" si="3"/>
      </c>
      <c r="B22" s="23"/>
      <c r="C22" s="37"/>
      <c r="D22" s="37"/>
      <c r="E22" s="37"/>
      <c r="F22" s="37"/>
      <c r="G22" s="37">
        <v>0</v>
      </c>
      <c r="H22" s="37">
        <v>0</v>
      </c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>SUM(T22:AH22)</f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170">
        <f>VLOOKUP(Q22,Bodování!$A$2:$B$67,2)</f>
        <v>0</v>
      </c>
      <c r="AI22" s="164">
        <f>MINA(C22:Q22)</f>
        <v>0</v>
      </c>
      <c r="AJ22" s="28">
        <f>MAX(C22:Q22)</f>
        <v>0</v>
      </c>
      <c r="AK22" s="28">
        <f>COUNT(C22:Q22)</f>
        <v>3</v>
      </c>
    </row>
    <row r="23" spans="1:37" ht="12.75" customHeight="1">
      <c r="A23" s="169">
        <f t="shared" si="3"/>
      </c>
      <c r="B23" s="23"/>
      <c r="C23" s="37"/>
      <c r="D23" s="37"/>
      <c r="E23" s="37"/>
      <c r="F23" s="37"/>
      <c r="G23" s="37">
        <v>0</v>
      </c>
      <c r="H23" s="37">
        <v>0</v>
      </c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>SUM(T23:AH23)</f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170">
        <f>VLOOKUP(Q23,Bodování!$A$2:$B$67,2)</f>
        <v>0</v>
      </c>
      <c r="AI23" s="164">
        <f>MINA(C23:Q23)</f>
        <v>0</v>
      </c>
      <c r="AJ23" s="28">
        <f>MAX(C23:Q23)</f>
        <v>0</v>
      </c>
      <c r="AK23" s="28">
        <f>COUNT(C23:Q23)</f>
        <v>3</v>
      </c>
    </row>
    <row r="24" spans="1:37" ht="12.75" customHeight="1">
      <c r="A24" s="169">
        <f t="shared" si="3"/>
      </c>
      <c r="B24" s="23"/>
      <c r="C24" s="61"/>
      <c r="D24" s="61"/>
      <c r="E24" s="61"/>
      <c r="F24" s="61"/>
      <c r="G24" s="61">
        <v>0</v>
      </c>
      <c r="H24" s="61">
        <v>0</v>
      </c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>SUM(T24:AH24)</f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170">
        <f>VLOOKUP(Q24,Bodování!$A$2:$B$67,2)</f>
        <v>0</v>
      </c>
      <c r="AI24" s="164">
        <f>MINA(C24:Q24)</f>
        <v>0</v>
      </c>
      <c r="AJ24" s="28">
        <f>MAX(C24:Q24)</f>
        <v>0</v>
      </c>
      <c r="AK24" s="28">
        <f>COUNT(C24:Q24)</f>
        <v>3</v>
      </c>
    </row>
    <row r="25" spans="1:37" ht="12.75" customHeight="1">
      <c r="A25" s="169">
        <f t="shared" si="3"/>
      </c>
      <c r="B25" s="23"/>
      <c r="C25" s="37"/>
      <c r="D25" s="37"/>
      <c r="E25" s="37"/>
      <c r="F25" s="37"/>
      <c r="G25" s="37">
        <v>0</v>
      </c>
      <c r="H25" s="37">
        <v>0</v>
      </c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>SUM(T25:AH25)</f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170">
        <f>VLOOKUP(Q25,Bodování!$A$2:$B$67,2)</f>
        <v>0</v>
      </c>
      <c r="AI25" s="164">
        <f>MINA(C25:Q25)</f>
        <v>0</v>
      </c>
      <c r="AJ25" s="28">
        <f>MAX(C25:Q25)</f>
        <v>0</v>
      </c>
      <c r="AK25" s="28">
        <f>COUNT(C25:Q25)</f>
        <v>3</v>
      </c>
    </row>
    <row r="26" spans="1:37" ht="12.75" customHeight="1" thickBot="1">
      <c r="A26" s="171">
        <f t="shared" si="3"/>
      </c>
      <c r="B26" s="172"/>
      <c r="C26" s="173"/>
      <c r="D26" s="173"/>
      <c r="E26" s="173"/>
      <c r="F26" s="173"/>
      <c r="G26" s="173">
        <v>0</v>
      </c>
      <c r="H26" s="173">
        <v>0</v>
      </c>
      <c r="I26" s="173"/>
      <c r="J26" s="173">
        <v>0</v>
      </c>
      <c r="K26" s="173"/>
      <c r="L26" s="173"/>
      <c r="M26" s="173"/>
      <c r="N26" s="173"/>
      <c r="O26" s="173"/>
      <c r="P26" s="173"/>
      <c r="Q26" s="174"/>
      <c r="R26" s="175">
        <f>SUM(T26:AH26)</f>
        <v>0</v>
      </c>
      <c r="S26" s="176">
        <f>IF(COUNTBLANK(C26:Q26)&gt;(15-$C$2),R26,R26-VLOOKUP(AJ26,Bodování!$A$2:$B$67,2))</f>
        <v>0</v>
      </c>
      <c r="T26" s="177">
        <f>VLOOKUP(C26,Bodování!$A$2:$B$67,2)</f>
        <v>0</v>
      </c>
      <c r="U26" s="178">
        <f>VLOOKUP(D26,Bodování!$A$2:$B$67,2)</f>
        <v>0</v>
      </c>
      <c r="V26" s="178">
        <f>VLOOKUP(E26,Bodování!$A$2:$B$67,2)</f>
        <v>0</v>
      </c>
      <c r="W26" s="178">
        <f>VLOOKUP(F26,Bodování!$A$2:$B$67,2)</f>
        <v>0</v>
      </c>
      <c r="X26" s="178">
        <f>VLOOKUP(G26,Bodování!$A$2:$B$67,2)</f>
        <v>0</v>
      </c>
      <c r="Y26" s="178">
        <f>VLOOKUP(H26,Bodování!$A$2:$B$67,2)</f>
        <v>0</v>
      </c>
      <c r="Z26" s="178">
        <f>VLOOKUP(I26,Bodování!$A$2:$B$67,2)</f>
        <v>0</v>
      </c>
      <c r="AA26" s="178">
        <f>VLOOKUP(J26,Bodování!$A$2:$B$67,2)</f>
        <v>0</v>
      </c>
      <c r="AB26" s="178">
        <f>VLOOKUP(K26,Bodování!$A$2:$B$67,2)</f>
        <v>0</v>
      </c>
      <c r="AC26" s="178">
        <f>VLOOKUP(L26,Bodování!$A$2:$B$67,2)</f>
        <v>0</v>
      </c>
      <c r="AD26" s="178">
        <f>VLOOKUP(M26,Bodování!$A$2:$B$67,2)</f>
        <v>0</v>
      </c>
      <c r="AE26" s="178">
        <f>VLOOKUP(N26,Bodování!$A$2:$B$67,2)</f>
        <v>0</v>
      </c>
      <c r="AF26" s="178">
        <f>VLOOKUP(O26,Bodování!$A$2:$B$67,2)</f>
        <v>0</v>
      </c>
      <c r="AG26" s="178">
        <f>VLOOKUP(P26,Bodování!$A$2:$B$67,2)</f>
        <v>0</v>
      </c>
      <c r="AH26" s="179">
        <f>VLOOKUP(Q26,Bodování!$A$2:$B$67,2)</f>
        <v>0</v>
      </c>
      <c r="AI26" s="164">
        <f>MINA(C26:Q26)</f>
        <v>0</v>
      </c>
      <c r="AJ26" s="28">
        <f>MAX(C26:Q26)</f>
        <v>0</v>
      </c>
      <c r="AK26" s="28">
        <f>COUNT(C26:Q26)</f>
        <v>3</v>
      </c>
    </row>
    <row r="27" spans="1:37" ht="12.75" customHeight="1">
      <c r="A27" s="35">
        <f t="shared" si="3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>SUM(T27:AH27)</f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>MINA(C27:Q27)</f>
        <v>0</v>
      </c>
      <c r="AJ27" s="142">
        <f>MAX(C27:Q27)</f>
        <v>0</v>
      </c>
      <c r="AK27" s="143">
        <f>COUNT(C27:Q27)</f>
        <v>0</v>
      </c>
    </row>
    <row r="28" spans="1:37" ht="12.75" customHeight="1">
      <c r="A28" s="35">
        <f t="shared" si="3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>SUM(T28:AH28)</f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>MINA(C28:Q28)</f>
        <v>0</v>
      </c>
      <c r="AJ28" s="142">
        <f>MAX(C28:Q28)</f>
        <v>0</v>
      </c>
      <c r="AK28" s="143">
        <f>COUNT(C28:Q28)</f>
        <v>0</v>
      </c>
    </row>
    <row r="29" spans="1:40" ht="12.75" customHeight="1">
      <c r="A29" s="35">
        <f t="shared" si="3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>SUM(T29:AH29)</f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>MINA(C29:Q29)</f>
        <v>0</v>
      </c>
      <c r="AJ29" s="142">
        <f>MAX(C29:Q29)</f>
        <v>0</v>
      </c>
      <c r="AK29" s="143">
        <f>COUNT(C29:Q29)</f>
        <v>0</v>
      </c>
      <c r="AM29" s="60"/>
      <c r="AN29" s="60"/>
    </row>
    <row r="30" spans="1:37" ht="12.75" customHeight="1">
      <c r="A30" s="35">
        <f t="shared" si="3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>SUM(T30:AH30)</f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>MINA(C30:Q30)</f>
        <v>0</v>
      </c>
      <c r="AJ30" s="142">
        <f>MAX(C30:Q30)</f>
        <v>0</v>
      </c>
      <c r="AK30" s="143">
        <f>COUNT(C30:Q30)</f>
        <v>0</v>
      </c>
    </row>
    <row r="31" spans="1:37" ht="12.75" customHeight="1">
      <c r="A31" s="35">
        <f t="shared" si="3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>SUM(T31:AH31)</f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>MINA(C31:Q31)</f>
        <v>0</v>
      </c>
      <c r="AJ31" s="142">
        <f>MAX(C31:Q31)</f>
        <v>0</v>
      </c>
      <c r="AK31" s="143">
        <f>COUNT(C31:Q31)</f>
        <v>0</v>
      </c>
    </row>
    <row r="32" spans="1:37" ht="12.75" customHeight="1">
      <c r="A32" s="35">
        <f t="shared" si="3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>SUM(T32:AH32)</f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>MINA(C32:Q32)</f>
        <v>0</v>
      </c>
      <c r="AJ32" s="142">
        <f>MAX(C32:Q32)</f>
        <v>0</v>
      </c>
      <c r="AK32" s="143">
        <f>COUNT(C32:Q32)</f>
        <v>0</v>
      </c>
    </row>
    <row r="33" spans="1:37" ht="12.75" customHeight="1">
      <c r="A33" s="35">
        <f t="shared" si="3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>SUM(T33:AH33)</f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>MINA(C33:Q33)</f>
        <v>0</v>
      </c>
      <c r="AJ33" s="142">
        <f>MAX(C33:Q33)</f>
        <v>0</v>
      </c>
      <c r="AK33" s="143">
        <f>COUNT(C33:Q33)</f>
        <v>0</v>
      </c>
    </row>
    <row r="34" spans="1:37" ht="12.75" customHeight="1">
      <c r="A34" s="35">
        <f t="shared" si="3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>SUM(T34:AH34)</f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>MINA(C34:Q34)</f>
        <v>0</v>
      </c>
      <c r="AJ34" s="142">
        <f>MAX(C34:Q34)</f>
        <v>0</v>
      </c>
      <c r="AK34" s="143">
        <f>COUNT(C34:Q34)</f>
        <v>0</v>
      </c>
    </row>
    <row r="35" spans="1:37" ht="12.75" customHeight="1">
      <c r="A35" s="35">
        <f t="shared" si="3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>SUM(T35:AH35)</f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>MINA(C35:Q35)</f>
        <v>0</v>
      </c>
      <c r="AJ35" s="142">
        <f>MAX(C35:Q35)</f>
        <v>0</v>
      </c>
      <c r="AK35" s="143">
        <f>COUNT(C35:Q35)</f>
        <v>0</v>
      </c>
    </row>
    <row r="36" spans="1:37" ht="12.75" customHeight="1">
      <c r="A36" s="35">
        <f t="shared" si="3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>SUM(T36:AH36)</f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>MINA(C36:Q36)</f>
        <v>0</v>
      </c>
      <c r="AJ36" s="142">
        <f>MAX(C36:Q36)</f>
        <v>0</v>
      </c>
      <c r="AK36" s="143">
        <f>COUNT(C36:Q36)</f>
        <v>0</v>
      </c>
    </row>
    <row r="37" spans="1:37" ht="12.75" customHeight="1">
      <c r="A37" s="35">
        <f t="shared" si="3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>SUM(T37:AH37)</f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>MINA(C37:Q37)</f>
        <v>0</v>
      </c>
      <c r="AJ37" s="142">
        <f>MAX(C37:Q37)</f>
        <v>0</v>
      </c>
      <c r="AK37" s="143">
        <f>COUNT(C37:Q37)</f>
        <v>0</v>
      </c>
    </row>
    <row r="38" spans="1:37" ht="12.75" customHeight="1">
      <c r="A38" s="35">
        <f t="shared" si="3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>MINA(C38:Q38)</f>
        <v>0</v>
      </c>
      <c r="AJ38" s="142">
        <f>MAX(C38:Q38)</f>
        <v>0</v>
      </c>
      <c r="AK38" s="143">
        <f>COUNT(C38:Q38)</f>
        <v>0</v>
      </c>
    </row>
    <row r="39" spans="1:37" ht="12.75" customHeight="1">
      <c r="A39" s="35">
        <f t="shared" si="3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>SUM(T39:AH39)</f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>MINA(C39:Q39)</f>
        <v>0</v>
      </c>
      <c r="AJ39" s="142">
        <f>MAX(C39:Q39)</f>
        <v>0</v>
      </c>
      <c r="AK39" s="143">
        <f>COUNT(C39:Q39)</f>
        <v>0</v>
      </c>
    </row>
    <row r="40" spans="1:37" ht="12.75" customHeight="1">
      <c r="A40" s="35">
        <f t="shared" si="3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>SUM(T40:AH40)</f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>MINA(C40:Q40)</f>
        <v>0</v>
      </c>
      <c r="AJ40" s="142">
        <f>MAX(C40:Q40)</f>
        <v>0</v>
      </c>
      <c r="AK40" s="143">
        <f>COUNT(C40:Q40)</f>
        <v>0</v>
      </c>
    </row>
    <row r="41" spans="1:37" ht="12.75" customHeight="1">
      <c r="A41" s="35">
        <f t="shared" si="3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>SUM(T41:AH41)</f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>MINA(C41:Q41)</f>
        <v>0</v>
      </c>
      <c r="AJ41" s="142">
        <f>MAX(C41:Q41)</f>
        <v>0</v>
      </c>
      <c r="AK41" s="143">
        <f>COUNT(C41:Q41)</f>
        <v>0</v>
      </c>
    </row>
    <row r="42" spans="1:37" ht="12.75" customHeight="1">
      <c r="A42" s="35">
        <f t="shared" si="3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>SUM(T42:AH42)</f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>MINA(C42:Q42)</f>
        <v>0</v>
      </c>
      <c r="AJ42" s="142">
        <f>MAX(C42:Q42)</f>
        <v>0</v>
      </c>
      <c r="AK42" s="143">
        <f>COUNT(C42:Q42)</f>
        <v>0</v>
      </c>
    </row>
    <row r="43" spans="1:37" ht="12.75" customHeight="1">
      <c r="A43" s="35">
        <f t="shared" si="3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>SUM(T43:AH43)</f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>MINA(C43:Q43)</f>
        <v>0</v>
      </c>
      <c r="AJ43" s="142">
        <f>MAX(C43:Q43)</f>
        <v>0</v>
      </c>
      <c r="AK43" s="143">
        <f>COUNT(C43:Q43)</f>
        <v>0</v>
      </c>
    </row>
    <row r="44" spans="1:37" ht="12.75" customHeight="1">
      <c r="A44" s="35">
        <f t="shared" si="3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>SUM(T44:AH44)</f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>MINA(C44:Q44)</f>
        <v>0</v>
      </c>
      <c r="AJ44" s="142">
        <f>MAX(C44:Q44)</f>
        <v>0</v>
      </c>
      <c r="AK44" s="143">
        <f>COUNT(C44:Q44)</f>
        <v>0</v>
      </c>
    </row>
    <row r="45" spans="1:37" ht="12.75" customHeight="1">
      <c r="A45" s="35">
        <f t="shared" si="3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>SUM(T45:AH45)</f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>MINA(C45:Q45)</f>
        <v>0</v>
      </c>
      <c r="AJ45" s="142">
        <f>MAX(C45:Q45)</f>
        <v>0</v>
      </c>
      <c r="AK45" s="143">
        <f>COUNT(C45:Q45)</f>
        <v>0</v>
      </c>
    </row>
    <row r="46" spans="1:37" ht="12.75" customHeight="1">
      <c r="A46" s="35">
        <f t="shared" si="3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>SUM(T46:AH46)</f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>MINA(C46:Q46)</f>
        <v>0</v>
      </c>
      <c r="AJ46" s="142">
        <f>MAX(C46:Q46)</f>
        <v>0</v>
      </c>
      <c r="AK46" s="143">
        <f>COUNT(C46:Q46)</f>
        <v>0</v>
      </c>
    </row>
    <row r="47" spans="1:37" ht="12.75" customHeight="1">
      <c r="A47" s="35">
        <f t="shared" si="3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>SUM(T47:AH47)</f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>MINA(C47:Q47)</f>
        <v>0</v>
      </c>
      <c r="AJ47" s="142">
        <f>MAX(C47:Q47)</f>
        <v>0</v>
      </c>
      <c r="AK47" s="143">
        <f>COUNT(C47:Q47)</f>
        <v>0</v>
      </c>
    </row>
    <row r="48" spans="1:37" ht="12.75" customHeight="1">
      <c r="A48" s="35">
        <f t="shared" si="3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>SUM(T48:AH48)</f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>MINA(C48:Q48)</f>
        <v>0</v>
      </c>
      <c r="AJ48" s="142">
        <f>MAX(C48:Q48)</f>
        <v>0</v>
      </c>
      <c r="AK48" s="143">
        <f>COUNT(C48:Q48)</f>
        <v>0</v>
      </c>
    </row>
    <row r="49" spans="1:37" ht="12.75" customHeight="1">
      <c r="A49" s="35">
        <f t="shared" si="3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>SUM(T49:AH49)</f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>MINA(C49:Q49)</f>
        <v>0</v>
      </c>
      <c r="AJ49" s="142">
        <f>MAX(C49:Q49)</f>
        <v>0</v>
      </c>
      <c r="AK49" s="143">
        <f>COUNT(C49:Q49)</f>
        <v>0</v>
      </c>
    </row>
    <row r="50" spans="1:37" ht="12.75" customHeight="1">
      <c r="A50" s="35">
        <f t="shared" si="3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>SUM(T50:AH50)</f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>MINA(C50:Q50)</f>
        <v>0</v>
      </c>
      <c r="AJ50" s="142">
        <f>MAX(C50:Q50)</f>
        <v>0</v>
      </c>
      <c r="AK50" s="143">
        <f>COUNT(C50:Q50)</f>
        <v>0</v>
      </c>
    </row>
    <row r="51" spans="1:37" ht="12.75" customHeight="1">
      <c r="A51" s="35">
        <f t="shared" si="3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>SUM(T51:AH51)</f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>MINA(C51:Q51)</f>
        <v>0</v>
      </c>
      <c r="AJ51" s="142">
        <f>MAX(C51:Q51)</f>
        <v>0</v>
      </c>
      <c r="AK51" s="143">
        <f>COUNT(C51:Q51)</f>
        <v>0</v>
      </c>
    </row>
    <row r="52" spans="1:37" ht="12.75" customHeight="1">
      <c r="A52" s="35">
        <f t="shared" si="3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>SUM(T52:AH52)</f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>MINA(C52:Q52)</f>
        <v>0</v>
      </c>
      <c r="AJ52" s="142">
        <f>MAX(C52:Q52)</f>
        <v>0</v>
      </c>
      <c r="AK52" s="143">
        <f>COUNT(C52:Q52)</f>
        <v>0</v>
      </c>
    </row>
    <row r="53" spans="1:37" ht="12.75" customHeight="1">
      <c r="A53" s="35">
        <f t="shared" si="3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>SUM(T53:AH53)</f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>MINA(C53:Q53)</f>
        <v>0</v>
      </c>
      <c r="AJ53" s="12">
        <f>MAX(C53:Q53)</f>
        <v>0</v>
      </c>
      <c r="AK53" s="55">
        <f>COUNT(C53:Q53)</f>
        <v>0</v>
      </c>
    </row>
    <row r="54" spans="1:37" ht="12.75" customHeight="1">
      <c r="A54" s="35">
        <f t="shared" si="3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>SUM(T54:AH54)</f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>MINA(C54:Q54)</f>
        <v>0</v>
      </c>
      <c r="AJ54" s="12">
        <f>MAX(C54:Q54)</f>
        <v>0</v>
      </c>
      <c r="AK54" s="55">
        <f>COUNT(C54:Q54)</f>
        <v>0</v>
      </c>
    </row>
    <row r="55" spans="1:37" ht="12.75" customHeight="1">
      <c r="A55" s="35">
        <f t="shared" si="3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>SUM(T55:AH55)</f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>MINA(C55:Q55)</f>
        <v>0</v>
      </c>
      <c r="AJ55" s="12">
        <f>MAX(C55:Q55)</f>
        <v>0</v>
      </c>
      <c r="AK55" s="55">
        <f>COUNT(C55:Q55)</f>
        <v>0</v>
      </c>
    </row>
    <row r="56" spans="1:37" ht="12.75" customHeight="1">
      <c r="A56" s="35">
        <f t="shared" si="3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>SUM(T56:AH56)</f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>MINA(C56:Q56)</f>
        <v>0</v>
      </c>
      <c r="AJ56" s="12">
        <f>MAX(C56:Q56)</f>
        <v>0</v>
      </c>
      <c r="AK56" s="55">
        <f>COUNT(C56:Q56)</f>
        <v>0</v>
      </c>
    </row>
    <row r="57" spans="1:37" ht="12.75" customHeight="1">
      <c r="A57" s="35">
        <f t="shared" si="3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>SUM(T57:AH57)</f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>MINA(C57:Q57)</f>
        <v>0</v>
      </c>
      <c r="AJ57" s="12">
        <f>MAX(C57:Q57)</f>
        <v>0</v>
      </c>
      <c r="AK57" s="55">
        <f>COUNT(C57:Q57)</f>
        <v>0</v>
      </c>
    </row>
    <row r="58" spans="1:37" ht="12.75" customHeight="1">
      <c r="A58" s="35">
        <f t="shared" si="3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>SUM(T58:AH58)</f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>MINA(C58:Q58)</f>
        <v>0</v>
      </c>
      <c r="AJ58" s="12">
        <f>MAX(C58:Q58)</f>
        <v>0</v>
      </c>
      <c r="AK58" s="55">
        <f>COUNT(C58:Q58)</f>
        <v>0</v>
      </c>
    </row>
    <row r="59" spans="1:37" ht="12.75" customHeight="1">
      <c r="A59" s="35">
        <f t="shared" si="3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>SUM(T59:AH59)</f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>MINA(C59:Q59)</f>
        <v>0</v>
      </c>
      <c r="AJ59" s="12">
        <f>MAX(C59:Q59)</f>
        <v>0</v>
      </c>
      <c r="AK59" s="55">
        <f>COUNT(C59:Q59)</f>
        <v>0</v>
      </c>
    </row>
    <row r="60" spans="1:37" ht="12.75" customHeight="1">
      <c r="A60" s="35">
        <f t="shared" si="3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>SUM(T60:AH60)</f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>MINA(C60:Q60)</f>
        <v>0</v>
      </c>
      <c r="AJ60" s="12">
        <f>MAX(C60:Q60)</f>
        <v>0</v>
      </c>
      <c r="AK60" s="55">
        <f>COUNT(C60:Q60)</f>
        <v>0</v>
      </c>
    </row>
    <row r="61" spans="1:37" ht="12.75" customHeight="1">
      <c r="A61" s="35">
        <f t="shared" si="3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>SUM(T61:AH61)</f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>MINA(C61:Q61)</f>
        <v>0</v>
      </c>
      <c r="AJ61" s="12">
        <f>MAX(C61:Q61)</f>
        <v>0</v>
      </c>
      <c r="AK61" s="55">
        <f>COUNT(C61:Q61)</f>
        <v>0</v>
      </c>
    </row>
    <row r="62" spans="1:37" ht="12.75" customHeight="1">
      <c r="A62" s="35">
        <f t="shared" si="3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>SUM(T62:AH62)</f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>MINA(C62:Q62)</f>
        <v>0</v>
      </c>
      <c r="AJ62" s="12">
        <f>MAX(C62:Q62)</f>
        <v>0</v>
      </c>
      <c r="AK62" s="55">
        <f>COUNT(C62:Q62)</f>
        <v>0</v>
      </c>
    </row>
    <row r="63" spans="1:37" ht="12.75" customHeight="1">
      <c r="A63" s="35">
        <f t="shared" si="3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>SUM(T63:AH63)</f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>MINA(C63:Q63)</f>
        <v>0</v>
      </c>
      <c r="AJ63" s="12">
        <f>MAX(C63:Q63)</f>
        <v>0</v>
      </c>
      <c r="AK63" s="55">
        <f>COUNT(C63:Q63)</f>
        <v>0</v>
      </c>
    </row>
    <row r="64" spans="1:37" ht="12.75" customHeight="1">
      <c r="A64" s="35">
        <f t="shared" si="3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>SUM(T64:AH64)</f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>MINA(C64:Q64)</f>
        <v>0</v>
      </c>
      <c r="AJ64" s="12">
        <f>MAX(C64:Q64)</f>
        <v>0</v>
      </c>
      <c r="AK64" s="55">
        <f>COUNT(C64:Q64)</f>
        <v>0</v>
      </c>
    </row>
    <row r="65" spans="1:37" ht="12.75" customHeight="1">
      <c r="A65" s="35">
        <f t="shared" si="3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>SUM(T65:AH65)</f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>MINA(C65:Q65)</f>
        <v>0</v>
      </c>
      <c r="AJ65" s="12">
        <f>MAX(C65:Q65)</f>
        <v>0</v>
      </c>
      <c r="AK65" s="55">
        <f>COUNT(C65:Q65)</f>
        <v>0</v>
      </c>
    </row>
    <row r="66" spans="1:37" ht="12.75" customHeight="1">
      <c r="A66" s="35">
        <f t="shared" si="3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>SUM(T66:AH66)</f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>MINA(C66:Q66)</f>
        <v>0</v>
      </c>
      <c r="AJ66" s="12">
        <f>MAX(C66:Q66)</f>
        <v>0</v>
      </c>
      <c r="AK66" s="55">
        <f>COUNT(C66:Q66)</f>
        <v>0</v>
      </c>
    </row>
    <row r="67" spans="1:37" ht="12.75" customHeight="1">
      <c r="A67" s="35">
        <f t="shared" si="3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>SUM(T67:AH67)</f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>MINA(C67:Q67)</f>
        <v>0</v>
      </c>
      <c r="AJ67" s="12">
        <f>MAX(C67:Q67)</f>
        <v>0</v>
      </c>
      <c r="AK67" s="55">
        <f>COUNT(C67:Q67)</f>
        <v>0</v>
      </c>
    </row>
    <row r="68" spans="1:37" ht="12.75" customHeight="1">
      <c r="A68" s="35">
        <f t="shared" si="3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>SUM(T68:AH68)</f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>MINA(C68:Q68)</f>
        <v>0</v>
      </c>
      <c r="AJ68" s="12">
        <f>MAX(C68:Q68)</f>
        <v>0</v>
      </c>
      <c r="AK68" s="55">
        <f>COUNT(C68:Q68)</f>
        <v>0</v>
      </c>
    </row>
    <row r="69" spans="1:37" ht="12.75" customHeight="1">
      <c r="A69" s="40">
        <f t="shared" si="3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>SUM(T69:AH69)</f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>MINA(C69:Q69)</f>
        <v>0</v>
      </c>
      <c r="AJ69" s="13">
        <f>MAX(C69:Q69)</f>
        <v>0</v>
      </c>
      <c r="AK69" s="56">
        <f>COUNT(C69:Q69)</f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09" stopIfTrue="1">
      <formula>(RANK($S6,$S$6:$S$69)&lt;=3)</formula>
    </cfRule>
  </conditionalFormatting>
  <conditionalFormatting sqref="T27:AK69">
    <cfRule type="expression" priority="12" dxfId="110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111" stopIfTrue="1">
      <formula>MODE(AN6:AN69)&gt;=0</formula>
    </cfRule>
  </conditionalFormatting>
  <conditionalFormatting sqref="A27:I69 J28:J69 K27:Q69">
    <cfRule type="expression" priority="7" dxfId="112" stopIfTrue="1">
      <formula>AND((RANK($S27,$S$6:$S$69)&lt;=3),(RANK($S27,$S$6:$S$69)&gt;=1))</formula>
    </cfRule>
    <cfRule type="expression" priority="8" dxfId="110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13" stopIfTrue="1">
      <formula>AND((RANK($S30,$S$6:$S$69)&lt;=3),(RANK($S30,$S$6:$S$69)&gt;=1))</formula>
    </cfRule>
    <cfRule type="expression" priority="5" dxfId="114" stopIfTrue="1">
      <formula>($B28)&lt;&gt;""</formula>
    </cfRule>
    <cfRule type="expression" priority="6" dxfId="115" stopIfTrue="1">
      <formula>($B28)=""</formula>
    </cfRule>
  </conditionalFormatting>
  <conditionalFormatting sqref="J27">
    <cfRule type="expression" priority="1" dxfId="112">
      <formula>AND((RANK($S27,$S$6:$S$69)&lt;=3),(RANK($S27,$S$6:$S$69)&gt;=1))</formula>
    </cfRule>
    <cfRule type="expression" priority="2" dxfId="110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>
    <tabColor theme="4"/>
    <pageSetUpPr fitToPage="1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111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16</v>
      </c>
      <c r="C6" s="64">
        <v>3</v>
      </c>
      <c r="D6" s="64">
        <v>3</v>
      </c>
      <c r="E6" s="64">
        <v>2</v>
      </c>
      <c r="F6" s="64">
        <v>5</v>
      </c>
      <c r="G6" s="64">
        <v>5</v>
      </c>
      <c r="H6" s="64">
        <v>0</v>
      </c>
      <c r="I6" s="64"/>
      <c r="J6" s="64">
        <v>0</v>
      </c>
      <c r="K6" s="64"/>
      <c r="L6" s="64"/>
      <c r="M6" s="64"/>
      <c r="N6" s="64"/>
      <c r="O6" s="64"/>
      <c r="P6" s="64"/>
      <c r="Q6" s="64"/>
      <c r="R6" s="70">
        <f>SUM(T6:AH6)</f>
        <v>207</v>
      </c>
      <c r="S6" s="69">
        <f>IF(COUNTBLANK(C6:Q6)&gt;(15-$C$2),R6,R6-VLOOKUP(AJ6,Bodování!$A$2:$B$67,2))</f>
        <v>207</v>
      </c>
      <c r="T6" s="65">
        <f>VLOOKUP(C6,Bodování!$A$2:$B$67,2)</f>
        <v>42</v>
      </c>
      <c r="U6" s="65">
        <f>VLOOKUP(D6,Bodování!$A$2:$B$67,2)</f>
        <v>42</v>
      </c>
      <c r="V6" s="65">
        <f>VLOOKUP(E6,Bodování!$A$2:$B$67,2)</f>
        <v>45</v>
      </c>
      <c r="W6" s="65">
        <f>VLOOKUP(F6,Bodování!$A$2:$B$67,2)</f>
        <v>39</v>
      </c>
      <c r="X6" s="65">
        <f>VLOOKUP(G6,Bodování!$A$2:$B$67,2)</f>
        <v>39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>MINA(C6:Q6)</f>
        <v>0</v>
      </c>
      <c r="AJ6" s="66">
        <f>MAX(C6:Q6)</f>
        <v>5</v>
      </c>
      <c r="AK6" s="66">
        <f>COUNT(C6:Q6)</f>
        <v>7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  <v>2</v>
      </c>
      <c r="B7" s="23" t="s">
        <v>15</v>
      </c>
      <c r="C7" s="37">
        <v>5</v>
      </c>
      <c r="D7" s="37">
        <v>4</v>
      </c>
      <c r="E7" s="37">
        <v>3</v>
      </c>
      <c r="F7" s="37">
        <v>6</v>
      </c>
      <c r="G7" s="37">
        <v>6</v>
      </c>
      <c r="H7" s="37">
        <v>0</v>
      </c>
      <c r="I7" s="37">
        <v>2</v>
      </c>
      <c r="J7" s="37">
        <v>0</v>
      </c>
      <c r="K7" s="37"/>
      <c r="L7" s="37"/>
      <c r="M7" s="37"/>
      <c r="N7" s="37"/>
      <c r="O7" s="37"/>
      <c r="P7" s="37"/>
      <c r="Q7" s="37"/>
      <c r="R7" s="68">
        <f>SUM(T7:AH7)</f>
        <v>242</v>
      </c>
      <c r="S7" s="67">
        <f>IF(COUNTBLANK(C7:Q7)&gt;(15-$C$2),R7,R7-VLOOKUP(AJ7,Bodování!$A$2:$B$67,2))</f>
        <v>204</v>
      </c>
      <c r="T7" s="52">
        <f>VLOOKUP(C7,Bodování!$A$2:$B$67,2)</f>
        <v>39</v>
      </c>
      <c r="U7" s="52">
        <f>VLOOKUP(D7,Bodování!$A$2:$B$67,2)</f>
        <v>40</v>
      </c>
      <c r="V7" s="52">
        <f>VLOOKUP(E7,Bodování!$A$2:$B$67,2)</f>
        <v>42</v>
      </c>
      <c r="W7" s="52">
        <f>VLOOKUP(F7,Bodování!$A$2:$B$67,2)</f>
        <v>38</v>
      </c>
      <c r="X7" s="52">
        <f>VLOOKUP(G7,Bodování!$A$2:$B$67,2)</f>
        <v>38</v>
      </c>
      <c r="Y7" s="52">
        <f>VLOOKUP(H7,Bodování!$A$2:$B$67,2)</f>
        <v>0</v>
      </c>
      <c r="Z7" s="52">
        <f>VLOOKUP(I7,Bodování!$A$2:$B$67,2)</f>
        <v>45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>MINA(C7:Q7)</f>
        <v>0</v>
      </c>
      <c r="AJ7" s="28">
        <f>MAX(C7:Q7)</f>
        <v>6</v>
      </c>
      <c r="AK7" s="28">
        <f>COUNT(C7:Q7)</f>
        <v>8</v>
      </c>
      <c r="AM7" s="42"/>
      <c r="AN7" s="42"/>
      <c r="AO7" s="42"/>
      <c r="AP7" s="42"/>
    </row>
    <row r="8" spans="1:42" ht="12.75" customHeight="1">
      <c r="A8" s="39">
        <f aca="true" t="shared" si="3" ref="A8:A69">IF(B8="","",IF(RANK(S8,S$6:S$69)=RANK(S7,S$6:S$69),"",RANK(S8,S$6:S$69)))</f>
        <v>3</v>
      </c>
      <c r="B8" s="23" t="s">
        <v>30</v>
      </c>
      <c r="C8" s="37">
        <v>2</v>
      </c>
      <c r="D8" s="37">
        <v>1</v>
      </c>
      <c r="E8" s="37"/>
      <c r="F8" s="37">
        <v>1</v>
      </c>
      <c r="G8" s="37">
        <v>2</v>
      </c>
      <c r="H8" s="37">
        <v>0</v>
      </c>
      <c r="I8" s="37"/>
      <c r="J8" s="37">
        <v>0</v>
      </c>
      <c r="K8" s="37"/>
      <c r="L8" s="37"/>
      <c r="M8" s="37"/>
      <c r="N8" s="37"/>
      <c r="O8" s="37"/>
      <c r="P8" s="37"/>
      <c r="Q8" s="37"/>
      <c r="R8" s="68">
        <f>SUM(T8:AH8)</f>
        <v>190</v>
      </c>
      <c r="S8" s="67">
        <f>IF(COUNTBLANK(C8:Q8)&gt;(15-$C$2),R8,R8-VLOOKUP(AJ8,Bodování!$A$2:$B$67,2))</f>
        <v>190</v>
      </c>
      <c r="T8" s="52">
        <f>VLOOKUP(C8,Bodování!$A$2:$B$67,2)</f>
        <v>45</v>
      </c>
      <c r="U8" s="52">
        <f>VLOOKUP(D8,Bodování!$A$2:$B$67,2)</f>
        <v>50</v>
      </c>
      <c r="V8" s="52">
        <f>VLOOKUP(E8,Bodování!$A$2:$B$67,2)</f>
        <v>0</v>
      </c>
      <c r="W8" s="52">
        <f>VLOOKUP(F8,Bodování!$A$2:$B$67,2)</f>
        <v>50</v>
      </c>
      <c r="X8" s="52">
        <f>VLOOKUP(G8,Bodování!$A$2:$B$67,2)</f>
        <v>45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>MINA(C8:Q8)</f>
        <v>0</v>
      </c>
      <c r="AJ8" s="28">
        <f>MAX(C8:Q8)</f>
        <v>2</v>
      </c>
      <c r="AK8" s="28">
        <f>COUNT(C8:Q8)</f>
        <v>6</v>
      </c>
      <c r="AM8" s="42"/>
      <c r="AN8" s="42"/>
      <c r="AO8" s="42"/>
      <c r="AP8" s="42"/>
    </row>
    <row r="9" spans="1:42" ht="12.75" customHeight="1">
      <c r="A9" s="39">
        <f t="shared" si="3"/>
        <v>4</v>
      </c>
      <c r="B9" s="23" t="s">
        <v>28</v>
      </c>
      <c r="C9" s="37">
        <v>11</v>
      </c>
      <c r="D9" s="37">
        <v>8</v>
      </c>
      <c r="E9" s="37">
        <v>6</v>
      </c>
      <c r="F9" s="37">
        <v>7</v>
      </c>
      <c r="G9" s="37"/>
      <c r="H9" s="37">
        <v>0</v>
      </c>
      <c r="I9" s="37">
        <v>3</v>
      </c>
      <c r="J9" s="37">
        <v>0</v>
      </c>
      <c r="K9" s="37"/>
      <c r="L9" s="37"/>
      <c r="M9" s="37"/>
      <c r="N9" s="37"/>
      <c r="O9" s="37"/>
      <c r="P9" s="37"/>
      <c r="Q9" s="37"/>
      <c r="R9" s="68">
        <f>SUM(T9:AH9)</f>
        <v>186</v>
      </c>
      <c r="S9" s="67">
        <f>IF(COUNTBLANK(C9:Q9)&gt;(15-$C$2),R9,R9-VLOOKUP(AJ9,Bodování!$A$2:$B$67,2))</f>
        <v>186</v>
      </c>
      <c r="T9" s="52">
        <f>VLOOKUP(C9,Bodování!$A$2:$B$67,2)</f>
        <v>33</v>
      </c>
      <c r="U9" s="52">
        <f>VLOOKUP(D9,Bodování!$A$2:$B$67,2)</f>
        <v>36</v>
      </c>
      <c r="V9" s="52">
        <f>VLOOKUP(E9,Bodování!$A$2:$B$67,2)</f>
        <v>38</v>
      </c>
      <c r="W9" s="52">
        <f>VLOOKUP(F9,Bodování!$A$2:$B$67,2)</f>
        <v>37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42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>MINA(C9:Q9)</f>
        <v>0</v>
      </c>
      <c r="AJ9" s="28">
        <f>MAX(C9:Q9)</f>
        <v>11</v>
      </c>
      <c r="AK9" s="28">
        <f>COUNT(C9:Q9)</f>
        <v>7</v>
      </c>
      <c r="AM9" s="42"/>
      <c r="AN9" s="42"/>
      <c r="AO9" s="42"/>
      <c r="AP9" s="42"/>
    </row>
    <row r="10" spans="1:42" ht="12.75" customHeight="1">
      <c r="A10" s="39">
        <f t="shared" si="3"/>
        <v>5</v>
      </c>
      <c r="B10" s="23" t="s">
        <v>105</v>
      </c>
      <c r="C10" s="37"/>
      <c r="D10" s="37">
        <v>2</v>
      </c>
      <c r="E10" s="37">
        <v>1</v>
      </c>
      <c r="F10" s="37">
        <v>2</v>
      </c>
      <c r="G10" s="37">
        <v>4</v>
      </c>
      <c r="H10" s="37">
        <v>0</v>
      </c>
      <c r="I10" s="37"/>
      <c r="J10" s="37">
        <v>0</v>
      </c>
      <c r="K10" s="37"/>
      <c r="L10" s="37"/>
      <c r="M10" s="37"/>
      <c r="N10" s="37"/>
      <c r="O10" s="37"/>
      <c r="P10" s="37"/>
      <c r="Q10" s="37"/>
      <c r="R10" s="68">
        <f>SUM(T10:AH10)</f>
        <v>180</v>
      </c>
      <c r="S10" s="67">
        <f>IF(COUNTBLANK(C10:Q10)&gt;(15-$C$2),R10,R10-VLOOKUP(AJ10,Bodování!$A$2:$B$67,2))</f>
        <v>180</v>
      </c>
      <c r="T10" s="52">
        <f>VLOOKUP(C10,Bodování!$A$2:$B$67,2)</f>
        <v>0</v>
      </c>
      <c r="U10" s="52">
        <f>VLOOKUP(D10,Bodování!$A$2:$B$67,2)</f>
        <v>45</v>
      </c>
      <c r="V10" s="52">
        <f>VLOOKUP(E10,Bodování!$A$2:$B$67,2)</f>
        <v>50</v>
      </c>
      <c r="W10" s="52">
        <f>VLOOKUP(F10,Bodování!$A$2:$B$67,2)</f>
        <v>45</v>
      </c>
      <c r="X10" s="52">
        <f>VLOOKUP(G10,Bodování!$A$2:$B$67,2)</f>
        <v>40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>MINA(C10:Q10)</f>
        <v>0</v>
      </c>
      <c r="AJ10" s="28">
        <f>MAX(C10:Q10)</f>
        <v>4</v>
      </c>
      <c r="AK10" s="28">
        <f>COUNT(C10:Q10)</f>
        <v>6</v>
      </c>
      <c r="AM10" s="42"/>
      <c r="AN10" s="42"/>
      <c r="AO10" s="42"/>
      <c r="AP10" s="42"/>
    </row>
    <row r="11" spans="1:42" ht="12.75" customHeight="1">
      <c r="A11" s="39">
        <f t="shared" si="3"/>
        <v>6</v>
      </c>
      <c r="B11" s="23" t="s">
        <v>29</v>
      </c>
      <c r="C11" s="37">
        <v>8</v>
      </c>
      <c r="D11" s="37">
        <v>7</v>
      </c>
      <c r="E11" s="37">
        <v>5</v>
      </c>
      <c r="F11" s="37"/>
      <c r="G11" s="37"/>
      <c r="H11" s="37">
        <v>0</v>
      </c>
      <c r="I11" s="37">
        <v>5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>SUM(T11:AH11)</f>
        <v>151</v>
      </c>
      <c r="S11" s="67">
        <f>IF(COUNTBLANK(C11:Q11)&gt;(15-$C$2),R11,R11-VLOOKUP(AJ11,Bodování!$A$2:$B$67,2))</f>
        <v>151</v>
      </c>
      <c r="T11" s="52">
        <f>VLOOKUP(C11,Bodování!$A$2:$B$67,2)</f>
        <v>36</v>
      </c>
      <c r="U11" s="52">
        <f>VLOOKUP(D11,Bodování!$A$2:$B$67,2)</f>
        <v>37</v>
      </c>
      <c r="V11" s="52">
        <f>VLOOKUP(E11,Bodování!$A$2:$B$67,2)</f>
        <v>39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39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>MINA(C11:Q11)</f>
        <v>0</v>
      </c>
      <c r="AJ11" s="28">
        <f>MAX(C11:Q11)</f>
        <v>8</v>
      </c>
      <c r="AK11" s="28">
        <f>COUNT(C11:Q11)</f>
        <v>6</v>
      </c>
      <c r="AM11" s="42"/>
      <c r="AN11" s="42"/>
      <c r="AO11" s="42"/>
      <c r="AP11" s="42"/>
    </row>
    <row r="12" spans="1:42" ht="12.75" customHeight="1">
      <c r="A12" s="39">
        <f t="shared" si="3"/>
        <v>7</v>
      </c>
      <c r="B12" s="23" t="s">
        <v>118</v>
      </c>
      <c r="C12" s="37"/>
      <c r="D12" s="37">
        <v>10</v>
      </c>
      <c r="E12" s="37"/>
      <c r="F12" s="37">
        <v>10</v>
      </c>
      <c r="G12" s="37">
        <v>7</v>
      </c>
      <c r="H12" s="37">
        <v>0</v>
      </c>
      <c r="I12" s="37">
        <v>6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>SUM(T12:AH12)</f>
        <v>143</v>
      </c>
      <c r="S12" s="67">
        <f>IF(COUNTBLANK(C12:Q12)&gt;(15-$C$2),R12,R12-VLOOKUP(AJ12,Bodování!$A$2:$B$67,2))</f>
        <v>143</v>
      </c>
      <c r="T12" s="52">
        <f>VLOOKUP(C12,Bodování!$A$2:$B$67,2)</f>
        <v>0</v>
      </c>
      <c r="U12" s="52">
        <f>VLOOKUP(D12,Bodování!$A$2:$B$67,2)</f>
        <v>34</v>
      </c>
      <c r="V12" s="52">
        <f>VLOOKUP(E12,Bodování!$A$2:$B$67,2)</f>
        <v>0</v>
      </c>
      <c r="W12" s="52">
        <f>VLOOKUP(F12,Bodování!$A$2:$B$67,2)</f>
        <v>34</v>
      </c>
      <c r="X12" s="52">
        <f>VLOOKUP(G12,Bodování!$A$2:$B$67,2)</f>
        <v>37</v>
      </c>
      <c r="Y12" s="52">
        <f>VLOOKUP(H12,Bodování!$A$2:$B$67,2)</f>
        <v>0</v>
      </c>
      <c r="Z12" s="52">
        <f>VLOOKUP(I12,Bodování!$A$2:$B$67,2)</f>
        <v>38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>MINA(C12:Q12)</f>
        <v>0</v>
      </c>
      <c r="AJ12" s="28">
        <f>MAX(C12:Q12)</f>
        <v>10</v>
      </c>
      <c r="AK12" s="28">
        <f>COUNT(C12:Q12)</f>
        <v>6</v>
      </c>
      <c r="AM12" s="42"/>
      <c r="AN12" s="42"/>
      <c r="AO12" s="42"/>
      <c r="AP12" s="42"/>
    </row>
    <row r="13" spans="1:42" ht="12.75" customHeight="1">
      <c r="A13" s="39">
        <f t="shared" si="3"/>
        <v>8</v>
      </c>
      <c r="B13" s="23" t="s">
        <v>116</v>
      </c>
      <c r="C13" s="37">
        <v>7</v>
      </c>
      <c r="D13" s="37">
        <v>6</v>
      </c>
      <c r="E13" s="37">
        <v>4</v>
      </c>
      <c r="F13" s="37"/>
      <c r="G13" s="37"/>
      <c r="H13" s="37">
        <v>0</v>
      </c>
      <c r="I13" s="37"/>
      <c r="J13" s="37">
        <v>0</v>
      </c>
      <c r="K13" s="37"/>
      <c r="L13" s="37"/>
      <c r="M13" s="37"/>
      <c r="N13" s="37"/>
      <c r="O13" s="37"/>
      <c r="P13" s="37"/>
      <c r="Q13" s="37"/>
      <c r="R13" s="68">
        <f>SUM(T13:AH13)</f>
        <v>115</v>
      </c>
      <c r="S13" s="67">
        <f>IF(COUNTBLANK(C13:Q13)&gt;(15-$C$2),R13,R13-VLOOKUP(AJ13,Bodování!$A$2:$B$67,2))</f>
        <v>115</v>
      </c>
      <c r="T13" s="52">
        <f>VLOOKUP(C13,Bodování!$A$2:$B$67,2)</f>
        <v>37</v>
      </c>
      <c r="U13" s="52">
        <f>VLOOKUP(D13,Bodování!$A$2:$B$67,2)</f>
        <v>38</v>
      </c>
      <c r="V13" s="52">
        <f>VLOOKUP(E13,Bodování!$A$2:$B$67,2)</f>
        <v>40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>MINA(C13:Q13)</f>
        <v>0</v>
      </c>
      <c r="AJ13" s="28">
        <f>MAX(C13:Q13)</f>
        <v>7</v>
      </c>
      <c r="AK13" s="28">
        <f>COUNT(C13:Q13)</f>
        <v>5</v>
      </c>
      <c r="AM13" s="42"/>
      <c r="AN13" s="42"/>
      <c r="AO13" s="42"/>
      <c r="AP13" s="42"/>
    </row>
    <row r="14" spans="1:42" ht="12.75" customHeight="1">
      <c r="A14" s="39">
        <f t="shared" si="3"/>
        <v>9</v>
      </c>
      <c r="B14" s="23" t="s">
        <v>126</v>
      </c>
      <c r="C14" s="37">
        <v>9</v>
      </c>
      <c r="D14" s="37">
        <v>9</v>
      </c>
      <c r="E14" s="37"/>
      <c r="F14" s="37">
        <v>9</v>
      </c>
      <c r="G14" s="37"/>
      <c r="H14" s="37">
        <v>0</v>
      </c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>SUM(T14:AH14)</f>
        <v>105</v>
      </c>
      <c r="S14" s="67">
        <f>IF(COUNTBLANK(C14:Q14)&gt;(15-$C$2),R14,R14-VLOOKUP(AJ14,Bodování!$A$2:$B$67,2))</f>
        <v>105</v>
      </c>
      <c r="T14" s="52">
        <f>VLOOKUP(C14,Bodování!$A$2:$B$67,2)</f>
        <v>35</v>
      </c>
      <c r="U14" s="52">
        <f>VLOOKUP(D14,Bodování!$A$2:$B$67,2)</f>
        <v>35</v>
      </c>
      <c r="V14" s="52">
        <f>VLOOKUP(E14,Bodování!$A$2:$B$67,2)</f>
        <v>0</v>
      </c>
      <c r="W14" s="52">
        <f>VLOOKUP(F14,Bodování!$A$2:$B$67,2)</f>
        <v>35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>MINA(C14:Q14)</f>
        <v>0</v>
      </c>
      <c r="AJ14" s="28">
        <f>MAX(C14:Q14)</f>
        <v>9</v>
      </c>
      <c r="AK14" s="28">
        <f>COUNT(C14:Q14)</f>
        <v>5</v>
      </c>
      <c r="AM14" s="42"/>
      <c r="AN14" s="42"/>
      <c r="AO14" s="42"/>
      <c r="AP14" s="42"/>
    </row>
    <row r="15" spans="1:42" ht="12.75" customHeight="1">
      <c r="A15" s="39">
        <f t="shared" si="3"/>
        <v>10</v>
      </c>
      <c r="B15" s="23" t="s">
        <v>113</v>
      </c>
      <c r="C15" s="37">
        <v>1</v>
      </c>
      <c r="D15" s="37"/>
      <c r="E15" s="37"/>
      <c r="F15" s="37"/>
      <c r="G15" s="37">
        <v>1</v>
      </c>
      <c r="H15" s="37">
        <v>0</v>
      </c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>SUM(T15:AH15)</f>
        <v>100</v>
      </c>
      <c r="S15" s="67">
        <f>IF(COUNTBLANK(C15:Q15)&gt;(15-$C$2),R15,R15-VLOOKUP(AJ15,Bodování!$A$2:$B$67,2))</f>
        <v>100</v>
      </c>
      <c r="T15" s="52">
        <f>VLOOKUP(C15,Bodování!$A$2:$B$67,2)</f>
        <v>50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50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>MINA(C15:Q15)</f>
        <v>0</v>
      </c>
      <c r="AJ15" s="28">
        <f>MAX(C15:Q15)</f>
        <v>1</v>
      </c>
      <c r="AK15" s="28">
        <f>COUNT(C15:Q15)</f>
        <v>4</v>
      </c>
      <c r="AM15" s="42"/>
      <c r="AN15" s="42"/>
      <c r="AO15" s="42"/>
      <c r="AP15" s="42"/>
    </row>
    <row r="16" spans="1:42" ht="12.75" customHeight="1">
      <c r="A16" s="39">
        <f t="shared" si="3"/>
        <v>11</v>
      </c>
      <c r="B16" s="23" t="s">
        <v>132</v>
      </c>
      <c r="C16" s="37"/>
      <c r="D16" s="37"/>
      <c r="E16" s="37"/>
      <c r="F16" s="37">
        <v>3</v>
      </c>
      <c r="G16" s="37"/>
      <c r="H16" s="37">
        <v>0</v>
      </c>
      <c r="I16" s="37">
        <v>1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>SUM(T16:AH16)</f>
        <v>92</v>
      </c>
      <c r="S16" s="67">
        <f>IF(COUNTBLANK(C16:Q16)&gt;(15-$C$2),R16,R16-VLOOKUP(AJ16,Bodování!$A$2:$B$67,2))</f>
        <v>92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42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50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>MINA(C16:Q16)</f>
        <v>0</v>
      </c>
      <c r="AJ16" s="28">
        <f>MAX(C16:Q16)</f>
        <v>3</v>
      </c>
      <c r="AK16" s="28">
        <f>COUNT(C16:Q16)</f>
        <v>4</v>
      </c>
      <c r="AM16" s="42"/>
      <c r="AN16" s="42"/>
      <c r="AO16" s="42"/>
      <c r="AP16" s="42"/>
    </row>
    <row r="17" spans="1:42" ht="12.75" customHeight="1">
      <c r="A17" s="39">
        <f t="shared" si="3"/>
        <v>12</v>
      </c>
      <c r="B17" s="23" t="s">
        <v>114</v>
      </c>
      <c r="C17" s="37">
        <v>4</v>
      </c>
      <c r="D17" s="37"/>
      <c r="E17" s="37"/>
      <c r="F17" s="37"/>
      <c r="G17" s="37">
        <v>3</v>
      </c>
      <c r="H17" s="37">
        <v>0</v>
      </c>
      <c r="I17" s="37"/>
      <c r="J17" s="37">
        <v>0</v>
      </c>
      <c r="K17" s="37"/>
      <c r="L17" s="37"/>
      <c r="M17" s="37"/>
      <c r="N17" s="37"/>
      <c r="O17" s="37"/>
      <c r="P17" s="37"/>
      <c r="Q17" s="37"/>
      <c r="R17" s="68">
        <f>SUM(T17:AH17)</f>
        <v>82</v>
      </c>
      <c r="S17" s="67">
        <f>IF(COUNTBLANK(C17:Q17)&gt;(15-$C$2),R17,R17-VLOOKUP(AJ17,Bodování!$A$2:$B$67,2))</f>
        <v>82</v>
      </c>
      <c r="T17" s="52">
        <f>VLOOKUP(C17,Bodování!$A$2:$B$67,2)</f>
        <v>40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42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>MINA(C17:Q17)</f>
        <v>0</v>
      </c>
      <c r="AJ17" s="28">
        <f>MAX(C17:Q17)</f>
        <v>4</v>
      </c>
      <c r="AK17" s="28">
        <f>COUNT(C17:Q17)</f>
        <v>4</v>
      </c>
      <c r="AM17" s="42"/>
      <c r="AN17" s="42"/>
      <c r="AO17" s="42"/>
      <c r="AP17" s="42"/>
    </row>
    <row r="18" spans="1:42" ht="12.75" customHeight="1">
      <c r="A18" s="39">
        <f t="shared" si="3"/>
        <v>13</v>
      </c>
      <c r="B18" s="23" t="s">
        <v>134</v>
      </c>
      <c r="C18" s="37"/>
      <c r="D18" s="37"/>
      <c r="E18" s="37"/>
      <c r="F18" s="37">
        <v>8</v>
      </c>
      <c r="G18" s="37"/>
      <c r="H18" s="37">
        <v>0</v>
      </c>
      <c r="I18" s="37">
        <v>4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>SUM(T18:AH18)</f>
        <v>76</v>
      </c>
      <c r="S18" s="67">
        <f>IF(COUNTBLANK(C18:Q18)&gt;(15-$C$2),R18,R18-VLOOKUP(AJ18,Bodování!$A$2:$B$67,2))</f>
        <v>76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36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40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>MINA(C18:Q18)</f>
        <v>0</v>
      </c>
      <c r="AJ18" s="28">
        <f>MAX(C18:Q18)</f>
        <v>8</v>
      </c>
      <c r="AK18" s="28">
        <f>COUNT(C18:Q18)</f>
        <v>4</v>
      </c>
      <c r="AM18" s="42"/>
      <c r="AN18" s="42"/>
      <c r="AO18" s="42"/>
      <c r="AP18" s="42"/>
    </row>
    <row r="19" spans="1:37" ht="12.75" customHeight="1">
      <c r="A19" s="39">
        <f t="shared" si="3"/>
        <v>14</v>
      </c>
      <c r="B19" s="23" t="s">
        <v>133</v>
      </c>
      <c r="C19" s="37"/>
      <c r="D19" s="37"/>
      <c r="E19" s="37"/>
      <c r="F19" s="37">
        <v>4</v>
      </c>
      <c r="G19" s="37"/>
      <c r="H19" s="37">
        <v>0</v>
      </c>
      <c r="I19" s="37"/>
      <c r="J19" s="37">
        <v>0</v>
      </c>
      <c r="K19" s="37"/>
      <c r="L19" s="37"/>
      <c r="M19" s="37"/>
      <c r="N19" s="37"/>
      <c r="O19" s="37"/>
      <c r="P19" s="37"/>
      <c r="Q19" s="37"/>
      <c r="R19" s="68">
        <f>SUM(T19:AH19)</f>
        <v>40</v>
      </c>
      <c r="S19" s="67">
        <f>IF(COUNTBLANK(C19:Q19)&gt;(15-$C$2),R19,R19-VLOOKUP(AJ19,Bodování!$A$2:$B$67,2))</f>
        <v>40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40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>MINA(C19:Q19)</f>
        <v>0</v>
      </c>
      <c r="AJ19" s="28">
        <f>MAX(C19:Q19)</f>
        <v>4</v>
      </c>
      <c r="AK19" s="28">
        <f>COUNT(C19:Q19)</f>
        <v>3</v>
      </c>
    </row>
    <row r="20" spans="1:37" ht="12.75" customHeight="1">
      <c r="A20" s="39">
        <f t="shared" si="3"/>
        <v>15</v>
      </c>
      <c r="B20" s="23" t="s">
        <v>131</v>
      </c>
      <c r="C20" s="37"/>
      <c r="D20" s="37">
        <v>5</v>
      </c>
      <c r="E20" s="37"/>
      <c r="F20" s="37"/>
      <c r="G20" s="37"/>
      <c r="H20" s="37">
        <v>0</v>
      </c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>SUM(T20:AH20)</f>
        <v>39</v>
      </c>
      <c r="S20" s="67">
        <f>IF(COUNTBLANK(C20:Q20)&gt;(15-$C$2),R20,R20-VLOOKUP(AJ20,Bodování!$A$2:$B$67,2))</f>
        <v>39</v>
      </c>
      <c r="T20" s="52">
        <f>VLOOKUP(C20,Bodování!$A$2:$B$67,2)</f>
        <v>0</v>
      </c>
      <c r="U20" s="52">
        <f>VLOOKUP(D20,Bodování!$A$2:$B$67,2)</f>
        <v>39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>MINA(C20:Q20)</f>
        <v>0</v>
      </c>
      <c r="AJ20" s="28">
        <f>MAX(C20:Q20)</f>
        <v>5</v>
      </c>
      <c r="AK20" s="28">
        <f>COUNT(C20:Q20)</f>
        <v>3</v>
      </c>
    </row>
    <row r="21" spans="1:37" ht="12.75" customHeight="1">
      <c r="A21" s="39">
        <f t="shared" si="3"/>
        <v>16</v>
      </c>
      <c r="B21" s="23" t="s">
        <v>115</v>
      </c>
      <c r="C21" s="61">
        <v>6</v>
      </c>
      <c r="D21" s="61"/>
      <c r="E21" s="61"/>
      <c r="F21" s="61"/>
      <c r="G21" s="61"/>
      <c r="H21" s="61">
        <v>0</v>
      </c>
      <c r="I21" s="61"/>
      <c r="J21" s="61">
        <v>0</v>
      </c>
      <c r="K21" s="61"/>
      <c r="L21" s="61"/>
      <c r="M21" s="61"/>
      <c r="N21" s="61"/>
      <c r="O21" s="61"/>
      <c r="P21" s="61"/>
      <c r="Q21" s="61"/>
      <c r="R21" s="68">
        <f>SUM(T21:AH21)</f>
        <v>38</v>
      </c>
      <c r="S21" s="67">
        <f>IF(COUNTBLANK(C21:Q21)&gt;(15-$C$2),R21,R21-VLOOKUP(AJ21,Bodování!$A$2:$B$67,2))</f>
        <v>38</v>
      </c>
      <c r="T21" s="52">
        <f>VLOOKUP(C21,Bodování!$A$2:$B$67,2)</f>
        <v>38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>MINA(C21:Q21)</f>
        <v>0</v>
      </c>
      <c r="AJ21" s="28">
        <f>MAX(C21:Q21)</f>
        <v>6</v>
      </c>
      <c r="AK21" s="28">
        <f>COUNT(C21:Q21)</f>
        <v>3</v>
      </c>
    </row>
    <row r="22" spans="1:37" ht="12.75" customHeight="1">
      <c r="A22" s="39">
        <f t="shared" si="3"/>
        <v>17</v>
      </c>
      <c r="B22" s="23" t="s">
        <v>117</v>
      </c>
      <c r="C22" s="37">
        <v>10</v>
      </c>
      <c r="D22" s="37"/>
      <c r="E22" s="37"/>
      <c r="F22" s="37"/>
      <c r="G22" s="37"/>
      <c r="H22" s="37">
        <v>0</v>
      </c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>SUM(T22:AH22)</f>
        <v>34</v>
      </c>
      <c r="S22" s="67">
        <f>IF(COUNTBLANK(C22:Q22)&gt;(15-$C$2),R22,R22-VLOOKUP(AJ22,Bodování!$A$2:$B$67,2))</f>
        <v>34</v>
      </c>
      <c r="T22" s="52">
        <f>VLOOKUP(C22,Bodování!$A$2:$B$67,2)</f>
        <v>34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>MINA(C22:Q22)</f>
        <v>0</v>
      </c>
      <c r="AJ22" s="28">
        <f>MAX(C22:Q22)</f>
        <v>10</v>
      </c>
      <c r="AK22" s="28">
        <f>COUNT(C22:Q22)</f>
        <v>3</v>
      </c>
    </row>
    <row r="23" spans="1:37" ht="12.75" customHeight="1">
      <c r="A23" s="39">
        <f t="shared" si="3"/>
        <v>18</v>
      </c>
      <c r="B23" s="23" t="s">
        <v>119</v>
      </c>
      <c r="C23" s="37"/>
      <c r="D23" s="37">
        <v>11</v>
      </c>
      <c r="E23" s="37"/>
      <c r="F23" s="37"/>
      <c r="G23" s="37"/>
      <c r="H23" s="37">
        <v>0</v>
      </c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>SUM(T23:AH23)</f>
        <v>33</v>
      </c>
      <c r="S23" s="67">
        <f>IF(COUNTBLANK(C23:Q23)&gt;(15-$C$2),R23,R23-VLOOKUP(AJ23,Bodování!$A$2:$B$67,2))</f>
        <v>33</v>
      </c>
      <c r="T23" s="75">
        <f>VLOOKUP(C23,Bodování!$A$2:$B$67,2)</f>
        <v>0</v>
      </c>
      <c r="U23" s="52">
        <f>VLOOKUP(D23,Bodování!$A$2:$B$67,2)</f>
        <v>33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>MINA(C23:Q23)</f>
        <v>0</v>
      </c>
      <c r="AJ23" s="28">
        <f>MAX(C23:Q23)</f>
        <v>11</v>
      </c>
      <c r="AK23" s="28">
        <f>COUNT(C23:Q23)</f>
        <v>3</v>
      </c>
    </row>
    <row r="24" spans="1:37" ht="12.75" customHeight="1">
      <c r="A24" s="39">
        <f t="shared" si="3"/>
      </c>
      <c r="B24" s="23"/>
      <c r="C24" s="61"/>
      <c r="D24" s="61"/>
      <c r="E24" s="61"/>
      <c r="F24" s="61"/>
      <c r="G24" s="61"/>
      <c r="H24" s="61">
        <v>0</v>
      </c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>SUM(T24:AH24)</f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>MINA(C24:Q24)</f>
        <v>0</v>
      </c>
      <c r="AJ24" s="28">
        <f>MAX(C24:Q24)</f>
        <v>0</v>
      </c>
      <c r="AK24" s="28">
        <f>COUNT(C24:Q24)</f>
        <v>2</v>
      </c>
    </row>
    <row r="25" spans="1:37" ht="12.75" customHeight="1">
      <c r="A25" s="39">
        <f t="shared" si="3"/>
      </c>
      <c r="B25" s="23"/>
      <c r="C25" s="37"/>
      <c r="D25" s="37"/>
      <c r="E25" s="37"/>
      <c r="F25" s="37"/>
      <c r="G25" s="37"/>
      <c r="H25" s="37">
        <v>0</v>
      </c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>SUM(T25:AH25)</f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>MINA(C25:Q25)</f>
        <v>0</v>
      </c>
      <c r="AJ25" s="28">
        <f>MAX(C25:Q25)</f>
        <v>0</v>
      </c>
      <c r="AK25" s="28">
        <f>COUNT(C25:Q25)</f>
        <v>2</v>
      </c>
    </row>
    <row r="26" spans="1:37" ht="12.75" customHeight="1">
      <c r="A26" s="39">
        <f t="shared" si="3"/>
      </c>
      <c r="B26" s="23"/>
      <c r="C26" s="37"/>
      <c r="D26" s="37"/>
      <c r="E26" s="37"/>
      <c r="F26" s="37"/>
      <c r="G26" s="37"/>
      <c r="H26" s="37">
        <v>0</v>
      </c>
      <c r="I26" s="37"/>
      <c r="J26" s="37">
        <v>0</v>
      </c>
      <c r="K26" s="37"/>
      <c r="L26" s="37"/>
      <c r="M26" s="37"/>
      <c r="N26" s="37"/>
      <c r="O26" s="37"/>
      <c r="P26" s="37"/>
      <c r="Q26" s="72"/>
      <c r="R26" s="77">
        <f>SUM(T26:AH26)</f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>MINA(C26:Q26)</f>
        <v>0</v>
      </c>
      <c r="AJ26" s="28">
        <f>MAX(C26:Q26)</f>
        <v>0</v>
      </c>
      <c r="AK26" s="28">
        <f>COUNT(C26:Q26)</f>
        <v>2</v>
      </c>
    </row>
    <row r="27" spans="1:40" ht="12.75" customHeight="1">
      <c r="A27" s="35">
        <f t="shared" si="3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>SUM(T27:AH27)</f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>MINA(C27:Q27)</f>
        <v>0</v>
      </c>
      <c r="AJ27" s="142">
        <f>MAX(C27:Q27)</f>
        <v>0</v>
      </c>
      <c r="AK27" s="143">
        <f>COUNT(C27:Q27)</f>
        <v>0</v>
      </c>
      <c r="AL27" s="144"/>
      <c r="AM27" s="144"/>
      <c r="AN27" s="144"/>
    </row>
    <row r="28" spans="1:40" ht="12.75" customHeight="1">
      <c r="A28" s="35">
        <f t="shared" si="3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>SUM(T28:AH28)</f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>MINA(C28:Q28)</f>
        <v>0</v>
      </c>
      <c r="AJ28" s="142">
        <f>MAX(C28:Q28)</f>
        <v>0</v>
      </c>
      <c r="AK28" s="143">
        <f>COUNT(C28:Q28)</f>
        <v>0</v>
      </c>
      <c r="AL28" s="144"/>
      <c r="AM28" s="144"/>
      <c r="AN28" s="144"/>
    </row>
    <row r="29" spans="1:40" ht="12.75" customHeight="1">
      <c r="A29" s="35">
        <f t="shared" si="3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>SUM(T29:AH29)</f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>MINA(C29:Q29)</f>
        <v>0</v>
      </c>
      <c r="AJ29" s="142">
        <f>MAX(C29:Q29)</f>
        <v>0</v>
      </c>
      <c r="AK29" s="143">
        <f>COUNT(C29:Q29)</f>
        <v>0</v>
      </c>
      <c r="AL29" s="144"/>
      <c r="AM29" s="145"/>
      <c r="AN29" s="145"/>
    </row>
    <row r="30" spans="1:40" ht="12.75" customHeight="1">
      <c r="A30" s="35">
        <f t="shared" si="3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>SUM(T30:AH30)</f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>MINA(C30:Q30)</f>
        <v>0</v>
      </c>
      <c r="AJ30" s="142">
        <f>MAX(C30:Q30)</f>
        <v>0</v>
      </c>
      <c r="AK30" s="143">
        <f>COUNT(C30:Q30)</f>
        <v>0</v>
      </c>
      <c r="AL30" s="144"/>
      <c r="AM30" s="144"/>
      <c r="AN30" s="144"/>
    </row>
    <row r="31" spans="1:40" ht="12.75" customHeight="1">
      <c r="A31" s="35">
        <f t="shared" si="3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>SUM(T31:AH31)</f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>MINA(C31:Q31)</f>
        <v>0</v>
      </c>
      <c r="AJ31" s="142">
        <f>MAX(C31:Q31)</f>
        <v>0</v>
      </c>
      <c r="AK31" s="143">
        <f>COUNT(C31:Q31)</f>
        <v>0</v>
      </c>
      <c r="AL31" s="144"/>
      <c r="AM31" s="144"/>
      <c r="AN31" s="144"/>
    </row>
    <row r="32" spans="1:40" ht="12.75" customHeight="1">
      <c r="A32" s="35">
        <f t="shared" si="3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>SUM(T32:AH32)</f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>MINA(C32:Q32)</f>
        <v>0</v>
      </c>
      <c r="AJ32" s="142">
        <f>MAX(C32:Q32)</f>
        <v>0</v>
      </c>
      <c r="AK32" s="143">
        <f>COUNT(C32:Q32)</f>
        <v>0</v>
      </c>
      <c r="AL32" s="144"/>
      <c r="AM32" s="144"/>
      <c r="AN32" s="144"/>
    </row>
    <row r="33" spans="1:40" ht="12.75" customHeight="1">
      <c r="A33" s="35">
        <f t="shared" si="3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>SUM(T33:AH33)</f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>MINA(C33:Q33)</f>
        <v>0</v>
      </c>
      <c r="AJ33" s="142">
        <f>MAX(C33:Q33)</f>
        <v>0</v>
      </c>
      <c r="AK33" s="143">
        <f>COUNT(C33:Q33)</f>
        <v>0</v>
      </c>
      <c r="AL33" s="144"/>
      <c r="AM33" s="144"/>
      <c r="AN33" s="144"/>
    </row>
    <row r="34" spans="1:40" ht="12.75" customHeight="1">
      <c r="A34" s="35">
        <f t="shared" si="3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>SUM(T34:AH34)</f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>MINA(C34:Q34)</f>
        <v>0</v>
      </c>
      <c r="AJ34" s="142">
        <f>MAX(C34:Q34)</f>
        <v>0</v>
      </c>
      <c r="AK34" s="143">
        <f>COUNT(C34:Q34)</f>
        <v>0</v>
      </c>
      <c r="AL34" s="144"/>
      <c r="AM34" s="144"/>
      <c r="AN34" s="144"/>
    </row>
    <row r="35" spans="1:40" ht="12.75" customHeight="1">
      <c r="A35" s="35">
        <f t="shared" si="3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>SUM(T35:AH35)</f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>MINA(C35:Q35)</f>
        <v>0</v>
      </c>
      <c r="AJ35" s="142">
        <f>MAX(C35:Q35)</f>
        <v>0</v>
      </c>
      <c r="AK35" s="143">
        <f>COUNT(C35:Q35)</f>
        <v>0</v>
      </c>
      <c r="AL35" s="144"/>
      <c r="AM35" s="144"/>
      <c r="AN35" s="144"/>
    </row>
    <row r="36" spans="1:40" ht="12.75" customHeight="1">
      <c r="A36" s="35">
        <f t="shared" si="3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>SUM(T36:AH36)</f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>MINA(C36:Q36)</f>
        <v>0</v>
      </c>
      <c r="AJ36" s="142">
        <f>MAX(C36:Q36)</f>
        <v>0</v>
      </c>
      <c r="AK36" s="143">
        <f>COUNT(C36:Q36)</f>
        <v>0</v>
      </c>
      <c r="AL36" s="144"/>
      <c r="AM36" s="144"/>
      <c r="AN36" s="144"/>
    </row>
    <row r="37" spans="1:40" ht="12.75" customHeight="1">
      <c r="A37" s="35">
        <f t="shared" si="3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>SUM(T37:AH37)</f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>MINA(C37:Q37)</f>
        <v>0</v>
      </c>
      <c r="AJ37" s="142">
        <f>MAX(C37:Q37)</f>
        <v>0</v>
      </c>
      <c r="AK37" s="143">
        <f>COUNT(C37:Q37)</f>
        <v>0</v>
      </c>
      <c r="AL37" s="144"/>
      <c r="AM37" s="144"/>
      <c r="AN37" s="144"/>
    </row>
    <row r="38" spans="1:40" ht="12.75" customHeight="1">
      <c r="A38" s="35">
        <f t="shared" si="3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>MINA(C38:Q38)</f>
        <v>0</v>
      </c>
      <c r="AJ38" s="142">
        <f>MAX(C38:Q38)</f>
        <v>0</v>
      </c>
      <c r="AK38" s="143">
        <f>COUNT(C38:Q38)</f>
        <v>0</v>
      </c>
      <c r="AL38" s="144"/>
      <c r="AM38" s="144"/>
      <c r="AN38" s="144"/>
    </row>
    <row r="39" spans="1:40" ht="12.75" customHeight="1">
      <c r="A39" s="35">
        <f t="shared" si="3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>SUM(T39:AH39)</f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>MINA(C39:Q39)</f>
        <v>0</v>
      </c>
      <c r="AJ39" s="142">
        <f>MAX(C39:Q39)</f>
        <v>0</v>
      </c>
      <c r="AK39" s="143">
        <f>COUNT(C39:Q39)</f>
        <v>0</v>
      </c>
      <c r="AL39" s="144"/>
      <c r="AM39" s="144"/>
      <c r="AN39" s="144"/>
    </row>
    <row r="40" spans="1:40" ht="12.75" customHeight="1">
      <c r="A40" s="35">
        <f t="shared" si="3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>SUM(T40:AH40)</f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>MINA(C40:Q40)</f>
        <v>0</v>
      </c>
      <c r="AJ40" s="142">
        <f>MAX(C40:Q40)</f>
        <v>0</v>
      </c>
      <c r="AK40" s="143">
        <f>COUNT(C40:Q40)</f>
        <v>0</v>
      </c>
      <c r="AL40" s="144"/>
      <c r="AM40" s="144"/>
      <c r="AN40" s="144"/>
    </row>
    <row r="41" spans="1:40" ht="12.75" customHeight="1">
      <c r="A41" s="35">
        <f t="shared" si="3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>SUM(T41:AH41)</f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>MINA(C41:Q41)</f>
        <v>0</v>
      </c>
      <c r="AJ41" s="142">
        <f>MAX(C41:Q41)</f>
        <v>0</v>
      </c>
      <c r="AK41" s="143">
        <f>COUNT(C41:Q41)</f>
        <v>0</v>
      </c>
      <c r="AL41" s="144"/>
      <c r="AM41" s="144"/>
      <c r="AN41" s="144"/>
    </row>
    <row r="42" spans="1:40" ht="12.75" customHeight="1">
      <c r="A42" s="35">
        <f t="shared" si="3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>SUM(T42:AH42)</f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>MINA(C42:Q42)</f>
        <v>0</v>
      </c>
      <c r="AJ42" s="142">
        <f>MAX(C42:Q42)</f>
        <v>0</v>
      </c>
      <c r="AK42" s="143">
        <f>COUNT(C42:Q42)</f>
        <v>0</v>
      </c>
      <c r="AL42" s="144"/>
      <c r="AM42" s="144"/>
      <c r="AN42" s="144"/>
    </row>
    <row r="43" spans="1:40" ht="12.75" customHeight="1">
      <c r="A43" s="35">
        <f t="shared" si="3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>SUM(T43:AH43)</f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>MINA(C43:Q43)</f>
        <v>0</v>
      </c>
      <c r="AJ43" s="142">
        <f>MAX(C43:Q43)</f>
        <v>0</v>
      </c>
      <c r="AK43" s="143">
        <f>COUNT(C43:Q43)</f>
        <v>0</v>
      </c>
      <c r="AL43" s="144"/>
      <c r="AM43" s="144"/>
      <c r="AN43" s="144"/>
    </row>
    <row r="44" spans="1:40" ht="12.75" customHeight="1">
      <c r="A44" s="35">
        <f t="shared" si="3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>SUM(T44:AH44)</f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>MINA(C44:Q44)</f>
        <v>0</v>
      </c>
      <c r="AJ44" s="142">
        <f>MAX(C44:Q44)</f>
        <v>0</v>
      </c>
      <c r="AK44" s="143">
        <f>COUNT(C44:Q44)</f>
        <v>0</v>
      </c>
      <c r="AL44" s="144"/>
      <c r="AM44" s="144"/>
      <c r="AN44" s="144"/>
    </row>
    <row r="45" spans="1:40" ht="12.75" customHeight="1">
      <c r="A45" s="35">
        <f t="shared" si="3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>SUM(T45:AH45)</f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>MINA(C45:Q45)</f>
        <v>0</v>
      </c>
      <c r="AJ45" s="142">
        <f>MAX(C45:Q45)</f>
        <v>0</v>
      </c>
      <c r="AK45" s="143">
        <f>COUNT(C45:Q45)</f>
        <v>0</v>
      </c>
      <c r="AL45" s="144"/>
      <c r="AM45" s="144"/>
      <c r="AN45" s="144"/>
    </row>
    <row r="46" spans="1:40" ht="12.75" customHeight="1">
      <c r="A46" s="35">
        <f t="shared" si="3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>SUM(T46:AH46)</f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>MINA(C46:Q46)</f>
        <v>0</v>
      </c>
      <c r="AJ46" s="142">
        <f>MAX(C46:Q46)</f>
        <v>0</v>
      </c>
      <c r="AK46" s="143">
        <f>COUNT(C46:Q46)</f>
        <v>0</v>
      </c>
      <c r="AL46" s="144"/>
      <c r="AM46" s="144"/>
      <c r="AN46" s="144"/>
    </row>
    <row r="47" spans="1:40" ht="12.75" customHeight="1">
      <c r="A47" s="35">
        <f t="shared" si="3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>SUM(T47:AH47)</f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>MINA(C47:Q47)</f>
        <v>0</v>
      </c>
      <c r="AJ47" s="142">
        <f>MAX(C47:Q47)</f>
        <v>0</v>
      </c>
      <c r="AK47" s="143">
        <f>COUNT(C47:Q47)</f>
        <v>0</v>
      </c>
      <c r="AL47" s="144"/>
      <c r="AM47" s="144"/>
      <c r="AN47" s="144"/>
    </row>
    <row r="48" spans="1:40" ht="12.75" customHeight="1">
      <c r="A48" s="35">
        <f t="shared" si="3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>SUM(T48:AH48)</f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>MINA(C48:Q48)</f>
        <v>0</v>
      </c>
      <c r="AJ48" s="142">
        <f>MAX(C48:Q48)</f>
        <v>0</v>
      </c>
      <c r="AK48" s="143">
        <f>COUNT(C48:Q48)</f>
        <v>0</v>
      </c>
      <c r="AL48" s="144"/>
      <c r="AM48" s="144"/>
      <c r="AN48" s="144"/>
    </row>
    <row r="49" spans="1:40" ht="12.75" customHeight="1">
      <c r="A49" s="35">
        <f t="shared" si="3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>SUM(T49:AH49)</f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>MINA(C49:Q49)</f>
        <v>0</v>
      </c>
      <c r="AJ49" s="142">
        <f>MAX(C49:Q49)</f>
        <v>0</v>
      </c>
      <c r="AK49" s="143">
        <f>COUNT(C49:Q49)</f>
        <v>0</v>
      </c>
      <c r="AL49" s="144"/>
      <c r="AM49" s="144"/>
      <c r="AN49" s="144"/>
    </row>
    <row r="50" spans="1:40" ht="12.75" customHeight="1">
      <c r="A50" s="35">
        <f t="shared" si="3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>SUM(T50:AH50)</f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>MINA(C50:Q50)</f>
        <v>0</v>
      </c>
      <c r="AJ50" s="142">
        <f>MAX(C50:Q50)</f>
        <v>0</v>
      </c>
      <c r="AK50" s="143">
        <f>COUNT(C50:Q50)</f>
        <v>0</v>
      </c>
      <c r="AL50" s="144"/>
      <c r="AM50" s="144"/>
      <c r="AN50" s="144"/>
    </row>
    <row r="51" spans="1:40" ht="12.75" customHeight="1">
      <c r="A51" s="35">
        <f t="shared" si="3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>SUM(T51:AH51)</f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>MINA(C51:Q51)</f>
        <v>0</v>
      </c>
      <c r="AJ51" s="142">
        <f>MAX(C51:Q51)</f>
        <v>0</v>
      </c>
      <c r="AK51" s="143">
        <f>COUNT(C51:Q51)</f>
        <v>0</v>
      </c>
      <c r="AL51" s="144"/>
      <c r="AM51" s="144"/>
      <c r="AN51" s="144"/>
    </row>
    <row r="52" spans="1:40" ht="12.75" customHeight="1">
      <c r="A52" s="35">
        <f t="shared" si="3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>SUM(T52:AH52)</f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>MINA(C52:Q52)</f>
        <v>0</v>
      </c>
      <c r="AJ52" s="142">
        <f>MAX(C52:Q52)</f>
        <v>0</v>
      </c>
      <c r="AK52" s="143">
        <f>COUNT(C52:Q52)</f>
        <v>0</v>
      </c>
      <c r="AL52" s="144"/>
      <c r="AM52" s="144"/>
      <c r="AN52" s="144"/>
    </row>
    <row r="53" spans="1:40" ht="12.75" customHeight="1">
      <c r="A53" s="35">
        <f t="shared" si="3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>SUM(T53:AH53)</f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141">
        <f>VLOOKUP(K53,Bodování!$A$2:$B$67,2)</f>
        <v>0</v>
      </c>
      <c r="AC53" s="141">
        <f>VLOOKUP(L53,Bodování!$A$2:$B$67,2)</f>
        <v>0</v>
      </c>
      <c r="AD53" s="141">
        <f>VLOOKUP(M53,Bodování!$A$2:$B$67,2)</f>
        <v>0</v>
      </c>
      <c r="AE53" s="141">
        <f>VLOOKUP(N53,Bodování!$A$2:$B$67,2)</f>
        <v>0</v>
      </c>
      <c r="AF53" s="141">
        <f>VLOOKUP(O53,Bodování!$A$2:$B$67,2)</f>
        <v>0</v>
      </c>
      <c r="AG53" s="141">
        <f>VLOOKUP(P53,Bodování!$A$2:$B$67,2)</f>
        <v>0</v>
      </c>
      <c r="AH53" s="141">
        <f>VLOOKUP(Q53,Bodování!$A$2:$B$67,2)</f>
        <v>0</v>
      </c>
      <c r="AI53" s="142">
        <f>MINA(C53:Q53)</f>
        <v>0</v>
      </c>
      <c r="AJ53" s="142">
        <f>MAX(C53:Q53)</f>
        <v>0</v>
      </c>
      <c r="AK53" s="143">
        <f>COUNT(C53:Q53)</f>
        <v>0</v>
      </c>
      <c r="AL53" s="144"/>
      <c r="AM53" s="144"/>
      <c r="AN53" s="144"/>
    </row>
    <row r="54" spans="1:40" ht="12.75" customHeight="1">
      <c r="A54" s="35">
        <f t="shared" si="3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>SUM(T54:AH54)</f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141">
        <f>VLOOKUP(K54,Bodování!$A$2:$B$67,2)</f>
        <v>0</v>
      </c>
      <c r="AC54" s="141">
        <f>VLOOKUP(L54,Bodování!$A$2:$B$67,2)</f>
        <v>0</v>
      </c>
      <c r="AD54" s="141">
        <f>VLOOKUP(M54,Bodování!$A$2:$B$67,2)</f>
        <v>0</v>
      </c>
      <c r="AE54" s="141">
        <f>VLOOKUP(N54,Bodování!$A$2:$B$67,2)</f>
        <v>0</v>
      </c>
      <c r="AF54" s="141">
        <f>VLOOKUP(O54,Bodování!$A$2:$B$67,2)</f>
        <v>0</v>
      </c>
      <c r="AG54" s="141">
        <f>VLOOKUP(P54,Bodování!$A$2:$B$67,2)</f>
        <v>0</v>
      </c>
      <c r="AH54" s="141">
        <f>VLOOKUP(Q54,Bodování!$A$2:$B$67,2)</f>
        <v>0</v>
      </c>
      <c r="AI54" s="142">
        <f>MINA(C54:Q54)</f>
        <v>0</v>
      </c>
      <c r="AJ54" s="142">
        <f>MAX(C54:Q54)</f>
        <v>0</v>
      </c>
      <c r="AK54" s="143">
        <f>COUNT(C54:Q54)</f>
        <v>0</v>
      </c>
      <c r="AL54" s="144"/>
      <c r="AM54" s="144"/>
      <c r="AN54" s="144"/>
    </row>
    <row r="55" spans="1:37" ht="12.75" customHeight="1">
      <c r="A55" s="35">
        <f t="shared" si="3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>SUM(T55:AH55)</f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>MINA(C55:Q55)</f>
        <v>0</v>
      </c>
      <c r="AJ55" s="12">
        <f>MAX(C55:Q55)</f>
        <v>0</v>
      </c>
      <c r="AK55" s="55">
        <f>COUNT(C55:Q55)</f>
        <v>0</v>
      </c>
    </row>
    <row r="56" spans="1:37" ht="12.75" customHeight="1">
      <c r="A56" s="35">
        <f t="shared" si="3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>SUM(T56:AH56)</f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>MINA(C56:Q56)</f>
        <v>0</v>
      </c>
      <c r="AJ56" s="12">
        <f>MAX(C56:Q56)</f>
        <v>0</v>
      </c>
      <c r="AK56" s="55">
        <f>COUNT(C56:Q56)</f>
        <v>0</v>
      </c>
    </row>
    <row r="57" spans="1:37" ht="12.75" customHeight="1">
      <c r="A57" s="35">
        <f t="shared" si="3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>SUM(T57:AH57)</f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>MINA(C57:Q57)</f>
        <v>0</v>
      </c>
      <c r="AJ57" s="12">
        <f>MAX(C57:Q57)</f>
        <v>0</v>
      </c>
      <c r="AK57" s="55">
        <f>COUNT(C57:Q57)</f>
        <v>0</v>
      </c>
    </row>
    <row r="58" spans="1:37" ht="12.75" customHeight="1">
      <c r="A58" s="35">
        <f t="shared" si="3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>SUM(T58:AH58)</f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>MINA(C58:Q58)</f>
        <v>0</v>
      </c>
      <c r="AJ58" s="12">
        <f>MAX(C58:Q58)</f>
        <v>0</v>
      </c>
      <c r="AK58" s="55">
        <f>COUNT(C58:Q58)</f>
        <v>0</v>
      </c>
    </row>
    <row r="59" spans="1:37" ht="12.75" customHeight="1">
      <c r="A59" s="35">
        <f t="shared" si="3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>SUM(T59:AH59)</f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>MINA(C59:Q59)</f>
        <v>0</v>
      </c>
      <c r="AJ59" s="12">
        <f>MAX(C59:Q59)</f>
        <v>0</v>
      </c>
      <c r="AK59" s="55">
        <f>COUNT(C59:Q59)</f>
        <v>0</v>
      </c>
    </row>
    <row r="60" spans="1:37" ht="12.75" customHeight="1">
      <c r="A60" s="35">
        <f t="shared" si="3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>SUM(T60:AH60)</f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>MINA(C60:Q60)</f>
        <v>0</v>
      </c>
      <c r="AJ60" s="12">
        <f>MAX(C60:Q60)</f>
        <v>0</v>
      </c>
      <c r="AK60" s="55">
        <f>COUNT(C60:Q60)</f>
        <v>0</v>
      </c>
    </row>
    <row r="61" spans="1:37" ht="12.75" customHeight="1">
      <c r="A61" s="35">
        <f t="shared" si="3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>SUM(T61:AH61)</f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>MINA(C61:Q61)</f>
        <v>0</v>
      </c>
      <c r="AJ61" s="12">
        <f>MAX(C61:Q61)</f>
        <v>0</v>
      </c>
      <c r="AK61" s="55">
        <f>COUNT(C61:Q61)</f>
        <v>0</v>
      </c>
    </row>
    <row r="62" spans="1:37" ht="12.75" customHeight="1">
      <c r="A62" s="35">
        <f t="shared" si="3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>SUM(T62:AH62)</f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>MINA(C62:Q62)</f>
        <v>0</v>
      </c>
      <c r="AJ62" s="12">
        <f>MAX(C62:Q62)</f>
        <v>0</v>
      </c>
      <c r="AK62" s="55">
        <f>COUNT(C62:Q62)</f>
        <v>0</v>
      </c>
    </row>
    <row r="63" spans="1:37" ht="12.75" customHeight="1">
      <c r="A63" s="35">
        <f t="shared" si="3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>SUM(T63:AH63)</f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>MINA(C63:Q63)</f>
        <v>0</v>
      </c>
      <c r="AJ63" s="12">
        <f>MAX(C63:Q63)</f>
        <v>0</v>
      </c>
      <c r="AK63" s="55">
        <f>COUNT(C63:Q63)</f>
        <v>0</v>
      </c>
    </row>
    <row r="64" spans="1:37" ht="12.75" customHeight="1">
      <c r="A64" s="35">
        <f t="shared" si="3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>SUM(T64:AH64)</f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>MINA(C64:Q64)</f>
        <v>0</v>
      </c>
      <c r="AJ64" s="12">
        <f>MAX(C64:Q64)</f>
        <v>0</v>
      </c>
      <c r="AK64" s="55">
        <f>COUNT(C64:Q64)</f>
        <v>0</v>
      </c>
    </row>
    <row r="65" spans="1:37" ht="12.75" customHeight="1">
      <c r="A65" s="35">
        <f t="shared" si="3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>SUM(T65:AH65)</f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>MINA(C65:Q65)</f>
        <v>0</v>
      </c>
      <c r="AJ65" s="12">
        <f>MAX(C65:Q65)</f>
        <v>0</v>
      </c>
      <c r="AK65" s="55">
        <f>COUNT(C65:Q65)</f>
        <v>0</v>
      </c>
    </row>
    <row r="66" spans="1:37" ht="12.75" customHeight="1">
      <c r="A66" s="35">
        <f t="shared" si="3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>SUM(T66:AH66)</f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>MINA(C66:Q66)</f>
        <v>0</v>
      </c>
      <c r="AJ66" s="12">
        <f>MAX(C66:Q66)</f>
        <v>0</v>
      </c>
      <c r="AK66" s="55">
        <f>COUNT(C66:Q66)</f>
        <v>0</v>
      </c>
    </row>
    <row r="67" spans="1:37" ht="12.75" customHeight="1">
      <c r="A67" s="35">
        <f t="shared" si="3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>SUM(T67:AH67)</f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>MINA(C67:Q67)</f>
        <v>0</v>
      </c>
      <c r="AJ67" s="12">
        <f>MAX(C67:Q67)</f>
        <v>0</v>
      </c>
      <c r="AK67" s="55">
        <f>COUNT(C67:Q67)</f>
        <v>0</v>
      </c>
    </row>
    <row r="68" spans="1:37" ht="12.75" customHeight="1">
      <c r="A68" s="35">
        <f t="shared" si="3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>SUM(T68:AH68)</f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>MINA(C68:Q68)</f>
        <v>0</v>
      </c>
      <c r="AJ68" s="12">
        <f>MAX(C68:Q68)</f>
        <v>0</v>
      </c>
      <c r="AK68" s="55">
        <f>COUNT(C68:Q68)</f>
        <v>0</v>
      </c>
    </row>
    <row r="69" spans="1:37" ht="12.75" customHeight="1">
      <c r="A69" s="40">
        <f t="shared" si="3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>SUM(T69:AH69)</f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>MINA(C69:Q69)</f>
        <v>0</v>
      </c>
      <c r="AJ69" s="13">
        <f>MAX(C69:Q69)</f>
        <v>0</v>
      </c>
      <c r="AK69" s="56">
        <f>COUNT(C69:Q69)</f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14:Q26 E6:Q13">
    <cfRule type="expression" priority="16" dxfId="109" stopIfTrue="1">
      <formula>(RANK($S6,$S$6:$S$69)&lt;=3)</formula>
    </cfRule>
  </conditionalFormatting>
  <conditionalFormatting sqref="T27:AK69">
    <cfRule type="expression" priority="14" dxfId="110" stopIfTrue="1">
      <formula>($B25)&lt;&gt;""</formula>
    </cfRule>
    <cfRule type="expression" priority="15" dxfId="0" stopIfTrue="1">
      <formula>($B25)=""</formula>
    </cfRule>
  </conditionalFormatting>
  <conditionalFormatting sqref="AN5">
    <cfRule type="expression" priority="13" dxfId="10" stopIfTrue="1">
      <formula>MODE(AN6:AN69)&lt;&gt;""</formula>
    </cfRule>
  </conditionalFormatting>
  <conditionalFormatting sqref="AO5">
    <cfRule type="expression" priority="12" dxfId="111" stopIfTrue="1">
      <formula>MODE(AN6:AN69)&gt;=0</formula>
    </cfRule>
  </conditionalFormatting>
  <conditionalFormatting sqref="A27:I69 J28:J69 K27:Q69">
    <cfRule type="expression" priority="9" dxfId="112" stopIfTrue="1">
      <formula>AND((RANK($S27,$S$6:$S$69)&lt;=3),(RANK($S27,$S$6:$S$69)&gt;=1))</formula>
    </cfRule>
    <cfRule type="expression" priority="10" dxfId="110" stopIfTrue="1">
      <formula>($B25)&lt;&gt;""</formula>
    </cfRule>
    <cfRule type="expression" priority="11" dxfId="0" stopIfTrue="1">
      <formula>($B25)=""</formula>
    </cfRule>
  </conditionalFormatting>
  <conditionalFormatting sqref="S30:S69">
    <cfRule type="expression" priority="6" dxfId="113" stopIfTrue="1">
      <formula>AND((RANK($S30,$S$6:$S$69)&lt;=3),(RANK($S30,$S$6:$S$69)&gt;=1))</formula>
    </cfRule>
    <cfRule type="expression" priority="7" dxfId="114" stopIfTrue="1">
      <formula>($B28)&lt;&gt;""</formula>
    </cfRule>
    <cfRule type="expression" priority="8" dxfId="115" stopIfTrue="1">
      <formula>($B28)=""</formula>
    </cfRule>
  </conditionalFormatting>
  <conditionalFormatting sqref="J27">
    <cfRule type="expression" priority="3" dxfId="112">
      <formula>AND((RANK($S27,$S$6:$S$69)&lt;=3),(RANK($S27,$S$6:$S$69)&gt;=1))</formula>
    </cfRule>
    <cfRule type="expression" priority="4" dxfId="110">
      <formula>($B25)&lt;&gt;""</formula>
    </cfRule>
    <cfRule type="expression" priority="5" dxfId="0">
      <formula>($B25)=""</formula>
    </cfRule>
  </conditionalFormatting>
  <conditionalFormatting sqref="A6:A26">
    <cfRule type="expression" priority="2" dxfId="109" stopIfTrue="1">
      <formula>(RANK($S6,$S$6:$S$75)&lt;=3)</formula>
    </cfRule>
  </conditionalFormatting>
  <conditionalFormatting sqref="B6:D13">
    <cfRule type="expression" priority="1" dxfId="109" stopIfTrue="1">
      <formula>(RANK($S6,$S$6:$S$69)&lt;=3)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tabColor theme="4"/>
    <pageSetUpPr fitToPage="1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J5" sqref="J5"/>
      <selection pane="topRight" activeCell="J5" sqref="J5"/>
      <selection pane="bottomLeft" activeCell="J5" sqref="J5"/>
      <selection pane="bottomRight" activeCell="C12" sqref="C12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120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100</v>
      </c>
      <c r="C6" s="64">
        <v>2</v>
      </c>
      <c r="D6" s="64">
        <v>2</v>
      </c>
      <c r="E6" s="64">
        <v>1</v>
      </c>
      <c r="F6" s="64">
        <v>1</v>
      </c>
      <c r="G6" s="64">
        <v>1</v>
      </c>
      <c r="H6" s="64">
        <v>0</v>
      </c>
      <c r="I6" s="64">
        <v>1</v>
      </c>
      <c r="J6" s="64">
        <v>0</v>
      </c>
      <c r="K6" s="64"/>
      <c r="L6" s="64"/>
      <c r="M6" s="64"/>
      <c r="N6" s="64"/>
      <c r="O6" s="64"/>
      <c r="P6" s="64"/>
      <c r="Q6" s="64"/>
      <c r="R6" s="70">
        <f>SUM(T6:AH6)</f>
        <v>290</v>
      </c>
      <c r="S6" s="69">
        <f>IF(COUNTBLANK(C6:Q6)&gt;(15-$C$2),R6,R6-VLOOKUP(AJ6,Bodování!$A$2:$B$67,2))</f>
        <v>245</v>
      </c>
      <c r="T6" s="65">
        <f>VLOOKUP(C6,Bodování!$A$2:$B$67,2)</f>
        <v>45</v>
      </c>
      <c r="U6" s="65">
        <f>VLOOKUP(D6,Bodování!$A$2:$B$67,2)</f>
        <v>45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50</v>
      </c>
      <c r="Y6" s="65">
        <f>VLOOKUP(H6,Bodování!$A$2:$B$67,2)</f>
        <v>0</v>
      </c>
      <c r="Z6" s="65">
        <f>VLOOKUP(I6,Bodování!$A$2:$B$67,2)</f>
        <v>50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>MINA(C6:Q6)</f>
        <v>0</v>
      </c>
      <c r="AJ6" s="66">
        <f>MAX(C6:Q6)</f>
        <v>2</v>
      </c>
      <c r="AK6" s="66">
        <f>COUNT(C6:Q6)</f>
        <v>8</v>
      </c>
      <c r="AM6" s="42"/>
      <c r="AN6" s="42"/>
      <c r="AO6" s="42"/>
      <c r="AP6" s="42"/>
    </row>
    <row r="7" spans="1:42" ht="12.75" customHeight="1">
      <c r="A7" s="39">
        <f aca="true" t="shared" si="3" ref="A7:A69">IF(B7="","",IF(RANK(S7,S$6:S$69)=RANK(S6,S$6:S$69),"",RANK(S7,S$6:S$69)))</f>
        <v>2</v>
      </c>
      <c r="B7" s="23" t="s">
        <v>21</v>
      </c>
      <c r="C7" s="37">
        <v>4</v>
      </c>
      <c r="D7" s="37">
        <v>4</v>
      </c>
      <c r="E7" s="37">
        <v>4</v>
      </c>
      <c r="F7" s="37">
        <v>2</v>
      </c>
      <c r="G7" s="37">
        <v>4</v>
      </c>
      <c r="H7" s="37">
        <v>0</v>
      </c>
      <c r="I7" s="37">
        <v>2</v>
      </c>
      <c r="J7" s="37">
        <v>0</v>
      </c>
      <c r="K7" s="37"/>
      <c r="L7" s="37"/>
      <c r="M7" s="37"/>
      <c r="N7" s="37"/>
      <c r="O7" s="37"/>
      <c r="P7" s="37"/>
      <c r="Q7" s="37"/>
      <c r="R7" s="68">
        <f>SUM(T7:AH7)</f>
        <v>250</v>
      </c>
      <c r="S7" s="67">
        <f>IF(COUNTBLANK(C7:Q7)&gt;(15-$C$2),R7,R7-VLOOKUP(AJ7,Bodování!$A$2:$B$67,2))</f>
        <v>210</v>
      </c>
      <c r="T7" s="52">
        <f>VLOOKUP(C7,Bodování!$A$2:$B$67,2)</f>
        <v>40</v>
      </c>
      <c r="U7" s="52">
        <f>VLOOKUP(D7,Bodování!$A$2:$B$67,2)</f>
        <v>40</v>
      </c>
      <c r="V7" s="52">
        <f>VLOOKUP(E7,Bodování!$A$2:$B$67,2)</f>
        <v>40</v>
      </c>
      <c r="W7" s="52">
        <f>VLOOKUP(F7,Bodování!$A$2:$B$67,2)</f>
        <v>45</v>
      </c>
      <c r="X7" s="52">
        <f>VLOOKUP(G7,Bodování!$A$2:$B$67,2)</f>
        <v>40</v>
      </c>
      <c r="Y7" s="52">
        <f>VLOOKUP(H7,Bodování!$A$2:$B$67,2)</f>
        <v>0</v>
      </c>
      <c r="Z7" s="52">
        <f>VLOOKUP(I7,Bodování!$A$2:$B$67,2)</f>
        <v>45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>MINA(C7:Q7)</f>
        <v>0</v>
      </c>
      <c r="AJ7" s="28">
        <f>MAX(C7:Q7)</f>
        <v>4</v>
      </c>
      <c r="AK7" s="28">
        <f>COUNT(C7:Q7)</f>
        <v>8</v>
      </c>
      <c r="AM7" s="42"/>
      <c r="AN7" s="42"/>
      <c r="AO7" s="42"/>
      <c r="AP7" s="42"/>
    </row>
    <row r="8" spans="1:42" ht="12.75" customHeight="1">
      <c r="A8" s="39">
        <f t="shared" si="3"/>
        <v>3</v>
      </c>
      <c r="B8" s="23" t="s">
        <v>22</v>
      </c>
      <c r="C8" s="37">
        <v>5</v>
      </c>
      <c r="D8" s="37">
        <v>6</v>
      </c>
      <c r="E8" s="37">
        <v>7</v>
      </c>
      <c r="F8" s="37"/>
      <c r="G8" s="37">
        <v>6</v>
      </c>
      <c r="H8" s="37">
        <v>0</v>
      </c>
      <c r="I8" s="37">
        <v>4</v>
      </c>
      <c r="J8" s="37">
        <v>0</v>
      </c>
      <c r="K8" s="37"/>
      <c r="L8" s="37"/>
      <c r="M8" s="37"/>
      <c r="N8" s="37"/>
      <c r="O8" s="37"/>
      <c r="P8" s="37"/>
      <c r="Q8" s="37"/>
      <c r="R8" s="68">
        <f>SUM(T8:AH8)</f>
        <v>192</v>
      </c>
      <c r="S8" s="67">
        <f>IF(COUNTBLANK(C8:Q8)&gt;(15-$C$2),R8,R8-VLOOKUP(AJ8,Bodování!$A$2:$B$67,2))</f>
        <v>192</v>
      </c>
      <c r="T8" s="52">
        <f>VLOOKUP(C8,Bodování!$A$2:$B$67,2)</f>
        <v>39</v>
      </c>
      <c r="U8" s="52">
        <f>VLOOKUP(D8,Bodování!$A$2:$B$67,2)</f>
        <v>38</v>
      </c>
      <c r="V8" s="52">
        <f>VLOOKUP(E8,Bodování!$A$2:$B$67,2)</f>
        <v>37</v>
      </c>
      <c r="W8" s="52">
        <f>VLOOKUP(F8,Bodování!$A$2:$B$67,2)</f>
        <v>0</v>
      </c>
      <c r="X8" s="52">
        <f>VLOOKUP(G8,Bodování!$A$2:$B$67,2)</f>
        <v>38</v>
      </c>
      <c r="Y8" s="52">
        <f>VLOOKUP(H8,Bodování!$A$2:$B$67,2)</f>
        <v>0</v>
      </c>
      <c r="Z8" s="52">
        <f>VLOOKUP(I8,Bodování!$A$2:$B$67,2)</f>
        <v>40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>MINA(C8:Q8)</f>
        <v>0</v>
      </c>
      <c r="AJ8" s="28">
        <f>MAX(C8:Q8)</f>
        <v>7</v>
      </c>
      <c r="AK8" s="28">
        <f>COUNT(C8:Q8)</f>
        <v>7</v>
      </c>
      <c r="AM8" s="42"/>
      <c r="AN8" s="42"/>
      <c r="AO8" s="42"/>
      <c r="AP8" s="42"/>
    </row>
    <row r="9" spans="1:42" ht="12.75" customHeight="1">
      <c r="A9" s="39">
        <f t="shared" si="3"/>
        <v>4</v>
      </c>
      <c r="B9" s="23" t="s">
        <v>104</v>
      </c>
      <c r="C9" s="37">
        <v>3</v>
      </c>
      <c r="D9" s="37">
        <v>3</v>
      </c>
      <c r="E9" s="37">
        <v>2</v>
      </c>
      <c r="F9" s="37"/>
      <c r="G9" s="37">
        <v>2</v>
      </c>
      <c r="H9" s="37">
        <v>0</v>
      </c>
      <c r="I9" s="37"/>
      <c r="J9" s="37">
        <v>0</v>
      </c>
      <c r="K9" s="37"/>
      <c r="L9" s="37"/>
      <c r="M9" s="37"/>
      <c r="N9" s="37"/>
      <c r="O9" s="37"/>
      <c r="P9" s="37"/>
      <c r="Q9" s="37"/>
      <c r="R9" s="68">
        <f>SUM(T9:AH9)</f>
        <v>174</v>
      </c>
      <c r="S9" s="67">
        <f>IF(COUNTBLANK(C9:Q9)&gt;(15-$C$2),R9,R9-VLOOKUP(AJ9,Bodování!$A$2:$B$67,2))</f>
        <v>174</v>
      </c>
      <c r="T9" s="52">
        <f>VLOOKUP(C9,Bodování!$A$2:$B$67,2)</f>
        <v>42</v>
      </c>
      <c r="U9" s="52">
        <f>VLOOKUP(D9,Bodování!$A$2:$B$67,2)</f>
        <v>42</v>
      </c>
      <c r="V9" s="52">
        <f>VLOOKUP(E9,Bodování!$A$2:$B$67,2)</f>
        <v>45</v>
      </c>
      <c r="W9" s="52">
        <f>VLOOKUP(F9,Bodování!$A$2:$B$67,2)</f>
        <v>0</v>
      </c>
      <c r="X9" s="52">
        <f>VLOOKUP(G9,Bodování!$A$2:$B$67,2)</f>
        <v>45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>MINA(C9:Q9)</f>
        <v>0</v>
      </c>
      <c r="AJ9" s="28">
        <f>MAX(C9:Q9)</f>
        <v>3</v>
      </c>
      <c r="AK9" s="28">
        <f>COUNT(C9:Q9)</f>
        <v>6</v>
      </c>
      <c r="AM9" s="42"/>
      <c r="AN9" s="42"/>
      <c r="AO9" s="42"/>
      <c r="AP9" s="42"/>
    </row>
    <row r="10" spans="1:42" ht="12.75" customHeight="1">
      <c r="A10" s="39">
        <f t="shared" si="3"/>
        <v>5</v>
      </c>
      <c r="B10" s="23" t="s">
        <v>101</v>
      </c>
      <c r="C10" s="37">
        <v>7</v>
      </c>
      <c r="D10" s="37">
        <v>5</v>
      </c>
      <c r="E10" s="37">
        <v>5</v>
      </c>
      <c r="F10" s="37"/>
      <c r="G10" s="37">
        <v>5</v>
      </c>
      <c r="H10" s="37">
        <v>0</v>
      </c>
      <c r="I10" s="37"/>
      <c r="J10" s="37">
        <v>0</v>
      </c>
      <c r="K10" s="37"/>
      <c r="L10" s="37"/>
      <c r="M10" s="37"/>
      <c r="N10" s="37"/>
      <c r="O10" s="37"/>
      <c r="P10" s="37"/>
      <c r="Q10" s="37"/>
      <c r="R10" s="68">
        <f>SUM(T10:AH10)</f>
        <v>154</v>
      </c>
      <c r="S10" s="67">
        <f>IF(COUNTBLANK(C10:Q10)&gt;(15-$C$2),R10,R10-VLOOKUP(AJ10,Bodování!$A$2:$B$67,2))</f>
        <v>154</v>
      </c>
      <c r="T10" s="52">
        <f>VLOOKUP(C10,Bodování!$A$2:$B$67,2)</f>
        <v>37</v>
      </c>
      <c r="U10" s="52">
        <f>VLOOKUP(D10,Bodování!$A$2:$B$67,2)</f>
        <v>39</v>
      </c>
      <c r="V10" s="52">
        <f>VLOOKUP(E10,Bodování!$A$2:$B$67,2)</f>
        <v>39</v>
      </c>
      <c r="W10" s="52">
        <f>VLOOKUP(F10,Bodování!$A$2:$B$67,2)</f>
        <v>0</v>
      </c>
      <c r="X10" s="52">
        <f>VLOOKUP(G10,Bodování!$A$2:$B$67,2)</f>
        <v>39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>MINA(C10:Q10)</f>
        <v>0</v>
      </c>
      <c r="AJ10" s="28">
        <f>MAX(C10:Q10)</f>
        <v>7</v>
      </c>
      <c r="AK10" s="28">
        <f>COUNT(C10:Q10)</f>
        <v>6</v>
      </c>
      <c r="AM10" s="42"/>
      <c r="AN10" s="42"/>
      <c r="AO10" s="42"/>
      <c r="AP10" s="42"/>
    </row>
    <row r="11" spans="1:42" ht="12.75" customHeight="1">
      <c r="A11" s="39">
        <f t="shared" si="3"/>
        <v>6</v>
      </c>
      <c r="B11" s="23" t="s">
        <v>128</v>
      </c>
      <c r="C11" s="37"/>
      <c r="D11" s="37"/>
      <c r="E11" s="37">
        <v>3</v>
      </c>
      <c r="F11" s="37">
        <v>3</v>
      </c>
      <c r="G11" s="37">
        <v>3</v>
      </c>
      <c r="H11" s="37">
        <v>0</v>
      </c>
      <c r="I11" s="37"/>
      <c r="J11" s="37">
        <v>0</v>
      </c>
      <c r="K11" s="37"/>
      <c r="L11" s="37"/>
      <c r="M11" s="37"/>
      <c r="N11" s="37"/>
      <c r="O11" s="37"/>
      <c r="P11" s="37"/>
      <c r="Q11" s="37"/>
      <c r="R11" s="68">
        <f>SUM(T11:AH11)</f>
        <v>126</v>
      </c>
      <c r="S11" s="67">
        <f>IF(COUNTBLANK(C11:Q11)&gt;(15-$C$2),R11,R11-VLOOKUP(AJ11,Bodování!$A$2:$B$67,2))</f>
        <v>126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42</v>
      </c>
      <c r="W11" s="52">
        <f>VLOOKUP(F11,Bodování!$A$2:$B$67,2)</f>
        <v>42</v>
      </c>
      <c r="X11" s="52">
        <f>VLOOKUP(G11,Bodování!$A$2:$B$67,2)</f>
        <v>42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>MINA(C11:Q11)</f>
        <v>0</v>
      </c>
      <c r="AJ11" s="28">
        <f>MAX(C11:Q11)</f>
        <v>3</v>
      </c>
      <c r="AK11" s="28">
        <f>COUNT(C11:Q11)</f>
        <v>5</v>
      </c>
      <c r="AM11" s="42"/>
      <c r="AN11" s="42"/>
      <c r="AO11" s="42"/>
      <c r="AP11" s="42"/>
    </row>
    <row r="12" spans="1:42" ht="12.75" customHeight="1">
      <c r="A12" s="39">
        <f t="shared" si="3"/>
        <v>7</v>
      </c>
      <c r="B12" s="23" t="s">
        <v>129</v>
      </c>
      <c r="C12" s="37"/>
      <c r="D12" s="37"/>
      <c r="E12" s="37">
        <v>6</v>
      </c>
      <c r="F12" s="37"/>
      <c r="G12" s="37"/>
      <c r="H12" s="37">
        <v>0</v>
      </c>
      <c r="I12" s="37">
        <v>3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>SUM(T12:AH12)</f>
        <v>80</v>
      </c>
      <c r="S12" s="67">
        <f>IF(COUNTBLANK(C12:Q12)&gt;(15-$C$2),R12,R12-VLOOKUP(AJ12,Bodování!$A$2:$B$67,2))</f>
        <v>80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38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42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>MINA(C12:Q12)</f>
        <v>0</v>
      </c>
      <c r="AJ12" s="28">
        <f>MAX(C12:Q12)</f>
        <v>6</v>
      </c>
      <c r="AK12" s="28">
        <f>COUNT(C12:Q12)</f>
        <v>4</v>
      </c>
      <c r="AM12" s="42"/>
      <c r="AN12" s="42"/>
      <c r="AO12" s="42"/>
      <c r="AP12" s="42"/>
    </row>
    <row r="13" spans="1:42" ht="12.75" customHeight="1">
      <c r="A13" s="39">
        <f t="shared" si="3"/>
        <v>8</v>
      </c>
      <c r="B13" s="23" t="s">
        <v>121</v>
      </c>
      <c r="C13" s="61">
        <v>1</v>
      </c>
      <c r="D13" s="61"/>
      <c r="E13" s="61"/>
      <c r="F13" s="61"/>
      <c r="G13" s="61"/>
      <c r="H13" s="61">
        <v>0</v>
      </c>
      <c r="I13" s="61"/>
      <c r="J13" s="61">
        <v>0</v>
      </c>
      <c r="K13" s="61"/>
      <c r="L13" s="61"/>
      <c r="M13" s="61"/>
      <c r="N13" s="61"/>
      <c r="O13" s="61"/>
      <c r="P13" s="61"/>
      <c r="Q13" s="61"/>
      <c r="R13" s="68">
        <f>SUM(T13:AH13)</f>
        <v>50</v>
      </c>
      <c r="S13" s="67">
        <f>IF(COUNTBLANK(C13:Q13)&gt;(15-$C$2),R13,R13-VLOOKUP(AJ13,Bodování!$A$2:$B$67,2))</f>
        <v>50</v>
      </c>
      <c r="T13" s="52">
        <f>VLOOKUP(C13,Bodování!$A$2:$B$67,2)</f>
        <v>50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>MINA(C13:Q13)</f>
        <v>0</v>
      </c>
      <c r="AJ13" s="28">
        <f>MAX(C13:Q13)</f>
        <v>1</v>
      </c>
      <c r="AK13" s="28">
        <f>COUNT(C13:Q13)</f>
        <v>3</v>
      </c>
      <c r="AM13" s="42"/>
      <c r="AN13" s="42"/>
      <c r="AO13" s="42"/>
      <c r="AP13" s="42"/>
    </row>
    <row r="14" spans="1:42" ht="12.75" customHeight="1">
      <c r="A14" s="39">
        <f t="shared" si="3"/>
      </c>
      <c r="B14" s="23" t="s">
        <v>123</v>
      </c>
      <c r="C14" s="37"/>
      <c r="D14" s="37">
        <v>1</v>
      </c>
      <c r="E14" s="37"/>
      <c r="F14" s="37"/>
      <c r="G14" s="37"/>
      <c r="H14" s="37">
        <v>0</v>
      </c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>SUM(T14:AH14)</f>
        <v>50</v>
      </c>
      <c r="S14" s="67">
        <f>IF(COUNTBLANK(C14:Q14)&gt;(15-$C$2),R14,R14-VLOOKUP(AJ14,Bodování!$A$2:$B$67,2))</f>
        <v>50</v>
      </c>
      <c r="T14" s="52">
        <f>VLOOKUP(C14,Bodování!$A$2:$B$67,2)</f>
        <v>0</v>
      </c>
      <c r="U14" s="52">
        <f>VLOOKUP(D14,Bodování!$A$2:$B$67,2)</f>
        <v>50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>MINA(C14:Q14)</f>
        <v>0</v>
      </c>
      <c r="AJ14" s="28">
        <f>MAX(C14:Q14)</f>
        <v>1</v>
      </c>
      <c r="AK14" s="28">
        <f>COUNT(C14:Q14)</f>
        <v>3</v>
      </c>
      <c r="AM14" s="42"/>
      <c r="AN14" s="42"/>
      <c r="AO14" s="42"/>
      <c r="AP14" s="42"/>
    </row>
    <row r="15" spans="1:42" ht="12.75" customHeight="1">
      <c r="A15" s="39">
        <f t="shared" si="3"/>
        <v>10</v>
      </c>
      <c r="B15" s="23" t="s">
        <v>135</v>
      </c>
      <c r="C15" s="37"/>
      <c r="D15" s="37"/>
      <c r="E15" s="37"/>
      <c r="F15" s="37">
        <v>4</v>
      </c>
      <c r="G15" s="37"/>
      <c r="H15" s="37">
        <v>0</v>
      </c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>SUM(T15:AH15)</f>
        <v>40</v>
      </c>
      <c r="S15" s="67">
        <f>IF(COUNTBLANK(C15:Q15)&gt;(15-$C$2),R15,R15-VLOOKUP(AJ15,Bodování!$A$2:$B$67,2))</f>
        <v>40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40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>MINA(C15:Q15)</f>
        <v>0</v>
      </c>
      <c r="AJ15" s="28">
        <f>MAX(C15:Q15)</f>
        <v>4</v>
      </c>
      <c r="AK15" s="28">
        <f>COUNT(C15:Q15)</f>
        <v>3</v>
      </c>
      <c r="AM15" s="42"/>
      <c r="AN15" s="42"/>
      <c r="AO15" s="42"/>
      <c r="AP15" s="42"/>
    </row>
    <row r="16" spans="1:42" ht="12.75" customHeight="1">
      <c r="A16" s="39">
        <f t="shared" si="3"/>
        <v>11</v>
      </c>
      <c r="B16" s="23" t="s">
        <v>106</v>
      </c>
      <c r="C16" s="37"/>
      <c r="D16" s="37"/>
      <c r="E16" s="37"/>
      <c r="F16" s="37"/>
      <c r="G16" s="37"/>
      <c r="H16" s="37">
        <v>0</v>
      </c>
      <c r="I16" s="37">
        <v>5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>SUM(T16:AH16)</f>
        <v>39</v>
      </c>
      <c r="S16" s="67">
        <f>IF(COUNTBLANK(C16:Q16)&gt;(15-$C$2),R16,R16-VLOOKUP(AJ16,Bodování!$A$2:$B$67,2))</f>
        <v>39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39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>MINA(C16:Q16)</f>
        <v>0</v>
      </c>
      <c r="AJ16" s="28">
        <f>MAX(C16:Q16)</f>
        <v>5</v>
      </c>
      <c r="AK16" s="28">
        <f>COUNT(C16:Q16)</f>
        <v>3</v>
      </c>
      <c r="AM16" s="42"/>
      <c r="AN16" s="42"/>
      <c r="AO16" s="42"/>
      <c r="AP16" s="42"/>
    </row>
    <row r="17" spans="1:42" ht="12.75" customHeight="1">
      <c r="A17" s="39">
        <f t="shared" si="3"/>
        <v>12</v>
      </c>
      <c r="B17" s="23" t="s">
        <v>122</v>
      </c>
      <c r="C17" s="37">
        <v>6</v>
      </c>
      <c r="D17" s="37"/>
      <c r="E17" s="37"/>
      <c r="F17" s="37"/>
      <c r="G17" s="37"/>
      <c r="H17" s="37">
        <v>0</v>
      </c>
      <c r="I17" s="37"/>
      <c r="J17" s="37">
        <v>0</v>
      </c>
      <c r="K17" s="37"/>
      <c r="L17" s="37"/>
      <c r="M17" s="37"/>
      <c r="N17" s="37"/>
      <c r="O17" s="37"/>
      <c r="P17" s="37"/>
      <c r="Q17" s="37"/>
      <c r="R17" s="68">
        <f>SUM(T17:AH17)</f>
        <v>38</v>
      </c>
      <c r="S17" s="67">
        <f>IF(COUNTBLANK(C17:Q17)&gt;(15-$C$2),R17,R17-VLOOKUP(AJ17,Bodování!$A$2:$B$67,2))</f>
        <v>38</v>
      </c>
      <c r="T17" s="52">
        <f>VLOOKUP(C17,Bodování!$A$2:$B$67,2)</f>
        <v>38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>MINA(C17:Q17)</f>
        <v>0</v>
      </c>
      <c r="AJ17" s="28">
        <f>MAX(C17:Q17)</f>
        <v>6</v>
      </c>
      <c r="AK17" s="28">
        <f>COUNT(C17:Q17)</f>
        <v>3</v>
      </c>
      <c r="AM17" s="42"/>
      <c r="AN17" s="42"/>
      <c r="AO17" s="42"/>
      <c r="AP17" s="42"/>
    </row>
    <row r="18" spans="1:42" ht="12.75" customHeight="1">
      <c r="A18" s="39">
        <f t="shared" si="3"/>
        <v>13</v>
      </c>
      <c r="B18" s="23" t="s">
        <v>138</v>
      </c>
      <c r="C18" s="37"/>
      <c r="D18" s="37"/>
      <c r="E18" s="37"/>
      <c r="F18" s="37"/>
      <c r="G18" s="37">
        <v>7</v>
      </c>
      <c r="H18" s="37">
        <v>0</v>
      </c>
      <c r="I18" s="37"/>
      <c r="J18" s="37">
        <v>0</v>
      </c>
      <c r="K18" s="37"/>
      <c r="L18" s="37"/>
      <c r="M18" s="37"/>
      <c r="N18" s="37"/>
      <c r="O18" s="37"/>
      <c r="P18" s="37"/>
      <c r="Q18" s="37"/>
      <c r="R18" s="68">
        <f>SUM(T18:AH18)</f>
        <v>37</v>
      </c>
      <c r="S18" s="67">
        <f>IF(COUNTBLANK(C18:Q18)&gt;(15-$C$2),R18,R18-VLOOKUP(AJ18,Bodování!$A$2:$B$67,2))</f>
        <v>37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37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>MINA(C18:Q18)</f>
        <v>0</v>
      </c>
      <c r="AJ18" s="28">
        <f>MAX(C18:Q18)</f>
        <v>7</v>
      </c>
      <c r="AK18" s="28">
        <f>COUNT(C18:Q18)</f>
        <v>3</v>
      </c>
      <c r="AM18" s="42"/>
      <c r="AN18" s="42"/>
      <c r="AO18" s="42"/>
      <c r="AP18" s="42"/>
    </row>
    <row r="19" spans="1:37" ht="12.75" customHeight="1">
      <c r="A19" s="39">
        <f t="shared" si="3"/>
      </c>
      <c r="B19" s="23"/>
      <c r="C19" s="37"/>
      <c r="D19" s="37"/>
      <c r="E19" s="37"/>
      <c r="F19" s="37"/>
      <c r="G19" s="37"/>
      <c r="H19" s="37">
        <v>0</v>
      </c>
      <c r="I19" s="37"/>
      <c r="J19" s="37">
        <v>0</v>
      </c>
      <c r="K19" s="37"/>
      <c r="L19" s="37"/>
      <c r="M19" s="37"/>
      <c r="N19" s="37"/>
      <c r="O19" s="37"/>
      <c r="P19" s="37"/>
      <c r="Q19" s="37"/>
      <c r="R19" s="68">
        <f>SUM(T19:AH19)</f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>MINA(C19:Q19)</f>
        <v>0</v>
      </c>
      <c r="AJ19" s="28">
        <f>MAX(C19:Q19)</f>
        <v>0</v>
      </c>
      <c r="AK19" s="28">
        <f>COUNT(C19:Q19)</f>
        <v>2</v>
      </c>
    </row>
    <row r="20" spans="1:37" ht="12.75" customHeight="1">
      <c r="A20" s="39">
        <f t="shared" si="3"/>
      </c>
      <c r="B20" s="23"/>
      <c r="C20" s="37"/>
      <c r="D20" s="37"/>
      <c r="E20" s="37"/>
      <c r="F20" s="37"/>
      <c r="G20" s="37"/>
      <c r="H20" s="37">
        <v>0</v>
      </c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>SUM(T20:AH20)</f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>MINA(C20:Q20)</f>
        <v>0</v>
      </c>
      <c r="AJ20" s="28">
        <f>MAX(C20:Q20)</f>
        <v>0</v>
      </c>
      <c r="AK20" s="28">
        <f>COUNT(C20:Q20)</f>
        <v>2</v>
      </c>
    </row>
    <row r="21" spans="1:37" ht="12.75" customHeight="1">
      <c r="A21" s="39">
        <f t="shared" si="3"/>
      </c>
      <c r="B21" s="23"/>
      <c r="C21" s="37"/>
      <c r="D21" s="37"/>
      <c r="E21" s="37"/>
      <c r="F21" s="37"/>
      <c r="G21" s="37"/>
      <c r="H21" s="37">
        <v>0</v>
      </c>
      <c r="I21" s="37"/>
      <c r="J21" s="37">
        <v>0</v>
      </c>
      <c r="K21" s="37"/>
      <c r="L21" s="37"/>
      <c r="M21" s="37"/>
      <c r="N21" s="37"/>
      <c r="O21" s="37"/>
      <c r="P21" s="37"/>
      <c r="Q21" s="37"/>
      <c r="R21" s="68">
        <f>SUM(T21:AH21)</f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>MINA(C21:Q21)</f>
        <v>0</v>
      </c>
      <c r="AJ21" s="28">
        <f>MAX(C21:Q21)</f>
        <v>0</v>
      </c>
      <c r="AK21" s="28">
        <f>COUNT(C21:Q21)</f>
        <v>2</v>
      </c>
    </row>
    <row r="22" spans="1:37" ht="12.75" customHeight="1">
      <c r="A22" s="39">
        <f t="shared" si="3"/>
      </c>
      <c r="B22" s="23"/>
      <c r="C22" s="37"/>
      <c r="D22" s="37"/>
      <c r="E22" s="37"/>
      <c r="F22" s="37"/>
      <c r="G22" s="37"/>
      <c r="H22" s="37">
        <v>0</v>
      </c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>SUM(T22:AH22)</f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>MINA(C22:Q22)</f>
        <v>0</v>
      </c>
      <c r="AJ22" s="28">
        <f>MAX(C22:Q22)</f>
        <v>0</v>
      </c>
      <c r="AK22" s="28">
        <f>COUNT(C22:Q22)</f>
        <v>2</v>
      </c>
    </row>
    <row r="23" spans="1:37" ht="12.75" customHeight="1">
      <c r="A23" s="39">
        <f t="shared" si="3"/>
      </c>
      <c r="B23" s="23"/>
      <c r="C23" s="37"/>
      <c r="D23" s="37"/>
      <c r="E23" s="37"/>
      <c r="F23" s="37"/>
      <c r="G23" s="37"/>
      <c r="H23" s="37">
        <v>0</v>
      </c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>SUM(T23:AH23)</f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>MINA(C23:Q23)</f>
        <v>0</v>
      </c>
      <c r="AJ23" s="28">
        <f>MAX(C23:Q23)</f>
        <v>0</v>
      </c>
      <c r="AK23" s="28">
        <f>COUNT(C23:Q23)</f>
        <v>2</v>
      </c>
    </row>
    <row r="24" spans="1:37" ht="12.75" customHeight="1">
      <c r="A24" s="39">
        <f t="shared" si="3"/>
      </c>
      <c r="B24" s="23"/>
      <c r="C24" s="61"/>
      <c r="D24" s="61"/>
      <c r="E24" s="61"/>
      <c r="F24" s="61"/>
      <c r="G24" s="61"/>
      <c r="H24" s="61">
        <v>0</v>
      </c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>SUM(T24:AH24)</f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>MINA(C24:Q24)</f>
        <v>0</v>
      </c>
      <c r="AJ24" s="28">
        <f>MAX(C24:Q24)</f>
        <v>0</v>
      </c>
      <c r="AK24" s="28">
        <f>COUNT(C24:Q24)</f>
        <v>2</v>
      </c>
    </row>
    <row r="25" spans="1:37" ht="12.75" customHeight="1">
      <c r="A25" s="39">
        <f t="shared" si="3"/>
      </c>
      <c r="B25" s="23"/>
      <c r="C25" s="37"/>
      <c r="D25" s="37"/>
      <c r="E25" s="37"/>
      <c r="F25" s="37"/>
      <c r="G25" s="37"/>
      <c r="H25" s="37">
        <v>0</v>
      </c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>SUM(T25:AH25)</f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>MINA(C25:Q25)</f>
        <v>0</v>
      </c>
      <c r="AJ25" s="28">
        <f>MAX(C25:Q25)</f>
        <v>0</v>
      </c>
      <c r="AK25" s="28">
        <f>COUNT(C25:Q25)</f>
        <v>2</v>
      </c>
    </row>
    <row r="26" spans="1:37" ht="12.75" customHeight="1">
      <c r="A26" s="39">
        <f t="shared" si="3"/>
      </c>
      <c r="B26" s="23"/>
      <c r="C26" s="37"/>
      <c r="D26" s="37"/>
      <c r="E26" s="37"/>
      <c r="F26" s="37"/>
      <c r="G26" s="37"/>
      <c r="H26" s="37">
        <v>0</v>
      </c>
      <c r="I26" s="37"/>
      <c r="J26" s="37">
        <v>0</v>
      </c>
      <c r="K26" s="37"/>
      <c r="L26" s="37"/>
      <c r="M26" s="37"/>
      <c r="N26" s="37"/>
      <c r="O26" s="37"/>
      <c r="P26" s="37"/>
      <c r="Q26" s="72"/>
      <c r="R26" s="77">
        <f>SUM(T26:AH26)</f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>MINA(C26:Q26)</f>
        <v>0</v>
      </c>
      <c r="AJ26" s="28">
        <f>MAX(C26:Q26)</f>
        <v>0</v>
      </c>
      <c r="AK26" s="28">
        <f>COUNT(C26:Q26)</f>
        <v>2</v>
      </c>
    </row>
    <row r="27" spans="1:37" ht="12.75" customHeight="1">
      <c r="A27" s="35">
        <f t="shared" si="3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>SUM(T27:AH27)</f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>MINA(C27:Q27)</f>
        <v>0</v>
      </c>
      <c r="AJ27" s="12">
        <f>MAX(C27:Q27)</f>
        <v>0</v>
      </c>
      <c r="AK27" s="55">
        <f>COUNT(C27:Q27)</f>
        <v>0</v>
      </c>
    </row>
    <row r="28" spans="1:37" ht="12.75" customHeight="1">
      <c r="A28" s="35">
        <f t="shared" si="3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>SUM(T28:AH28)</f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>MINA(C28:Q28)</f>
        <v>0</v>
      </c>
      <c r="AJ28" s="12">
        <f>MAX(C28:Q28)</f>
        <v>0</v>
      </c>
      <c r="AK28" s="55">
        <f>COUNT(C28:Q28)</f>
        <v>0</v>
      </c>
    </row>
    <row r="29" spans="1:40" ht="12.75" customHeight="1">
      <c r="A29" s="35">
        <f t="shared" si="3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>SUM(T29:AH29)</f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>MINA(C29:Q29)</f>
        <v>0</v>
      </c>
      <c r="AJ29" s="12">
        <f>MAX(C29:Q29)</f>
        <v>0</v>
      </c>
      <c r="AK29" s="55">
        <f>COUNT(C29:Q29)</f>
        <v>0</v>
      </c>
      <c r="AM29" s="60"/>
      <c r="AN29" s="60"/>
    </row>
    <row r="30" spans="1:37" ht="12.75" customHeight="1">
      <c r="A30" s="35">
        <f t="shared" si="3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>SUM(T30:AH30)</f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>MINA(C30:Q30)</f>
        <v>0</v>
      </c>
      <c r="AJ30" s="12">
        <f>MAX(C30:Q30)</f>
        <v>0</v>
      </c>
      <c r="AK30" s="55">
        <f>COUNT(C30:Q30)</f>
        <v>0</v>
      </c>
    </row>
    <row r="31" spans="1:37" ht="12.75" customHeight="1">
      <c r="A31" s="35">
        <f t="shared" si="3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>SUM(T31:AH31)</f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>MINA(C31:Q31)</f>
        <v>0</v>
      </c>
      <c r="AJ31" s="12">
        <f>MAX(C31:Q31)</f>
        <v>0</v>
      </c>
      <c r="AK31" s="55">
        <f>COUNT(C31:Q31)</f>
        <v>0</v>
      </c>
    </row>
    <row r="32" spans="1:37" ht="12.75" customHeight="1">
      <c r="A32" s="35">
        <f t="shared" si="3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>SUM(T32:AH32)</f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>MINA(C32:Q32)</f>
        <v>0</v>
      </c>
      <c r="AJ32" s="12">
        <f>MAX(C32:Q32)</f>
        <v>0</v>
      </c>
      <c r="AK32" s="55">
        <f>COUNT(C32:Q32)</f>
        <v>0</v>
      </c>
    </row>
    <row r="33" spans="1:37" ht="12.75" customHeight="1">
      <c r="A33" s="35">
        <f t="shared" si="3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>SUM(T33:AH33)</f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>MINA(C33:Q33)</f>
        <v>0</v>
      </c>
      <c r="AJ33" s="12">
        <f>MAX(C33:Q33)</f>
        <v>0</v>
      </c>
      <c r="AK33" s="55">
        <f>COUNT(C33:Q33)</f>
        <v>0</v>
      </c>
    </row>
    <row r="34" spans="1:37" ht="12.75" customHeight="1">
      <c r="A34" s="35">
        <f t="shared" si="3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>SUM(T34:AH34)</f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>MINA(C34:Q34)</f>
        <v>0</v>
      </c>
      <c r="AJ34" s="12">
        <f>MAX(C34:Q34)</f>
        <v>0</v>
      </c>
      <c r="AK34" s="55">
        <f>COUNT(C34:Q34)</f>
        <v>0</v>
      </c>
    </row>
    <row r="35" spans="1:37" ht="12.75" customHeight="1">
      <c r="A35" s="35">
        <f t="shared" si="3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>SUM(T35:AH35)</f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>MINA(C35:Q35)</f>
        <v>0</v>
      </c>
      <c r="AJ35" s="12">
        <f>MAX(C35:Q35)</f>
        <v>0</v>
      </c>
      <c r="AK35" s="55">
        <f>COUNT(C35:Q35)</f>
        <v>0</v>
      </c>
    </row>
    <row r="36" spans="1:37" ht="12.75" customHeight="1">
      <c r="A36" s="35">
        <f t="shared" si="3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>SUM(T36:AH36)</f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>MINA(C36:Q36)</f>
        <v>0</v>
      </c>
      <c r="AJ36" s="12">
        <f>MAX(C36:Q36)</f>
        <v>0</v>
      </c>
      <c r="AK36" s="55">
        <f>COUNT(C36:Q36)</f>
        <v>0</v>
      </c>
    </row>
    <row r="37" spans="1:37" ht="12.75" customHeight="1">
      <c r="A37" s="35">
        <f t="shared" si="3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>SUM(T37:AH37)</f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>MINA(C37:Q37)</f>
        <v>0</v>
      </c>
      <c r="AJ37" s="12">
        <f>MAX(C37:Q37)</f>
        <v>0</v>
      </c>
      <c r="AK37" s="55">
        <f>COUNT(C37:Q37)</f>
        <v>0</v>
      </c>
    </row>
    <row r="38" spans="1:37" ht="12.75" customHeight="1">
      <c r="A38" s="35">
        <f t="shared" si="3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>MINA(C38:Q38)</f>
        <v>0</v>
      </c>
      <c r="AJ38" s="12">
        <f>MAX(C38:Q38)</f>
        <v>0</v>
      </c>
      <c r="AK38" s="55">
        <f>COUNT(C38:Q38)</f>
        <v>0</v>
      </c>
    </row>
    <row r="39" spans="1:37" ht="12.75" customHeight="1">
      <c r="A39" s="35">
        <f t="shared" si="3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>SUM(T39:AH39)</f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>MINA(C39:Q39)</f>
        <v>0</v>
      </c>
      <c r="AJ39" s="12">
        <f>MAX(C39:Q39)</f>
        <v>0</v>
      </c>
      <c r="AK39" s="55">
        <f>COUNT(C39:Q39)</f>
        <v>0</v>
      </c>
    </row>
    <row r="40" spans="1:37" ht="12.75" customHeight="1">
      <c r="A40" s="35">
        <f t="shared" si="3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>SUM(T40:AH40)</f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>MINA(C40:Q40)</f>
        <v>0</v>
      </c>
      <c r="AJ40" s="12">
        <f>MAX(C40:Q40)</f>
        <v>0</v>
      </c>
      <c r="AK40" s="55">
        <f>COUNT(C40:Q40)</f>
        <v>0</v>
      </c>
    </row>
    <row r="41" spans="1:37" ht="12.75" customHeight="1">
      <c r="A41" s="35">
        <f t="shared" si="3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>SUM(T41:AH41)</f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>MINA(C41:Q41)</f>
        <v>0</v>
      </c>
      <c r="AJ41" s="12">
        <f>MAX(C41:Q41)</f>
        <v>0</v>
      </c>
      <c r="AK41" s="55">
        <f>COUNT(C41:Q41)</f>
        <v>0</v>
      </c>
    </row>
    <row r="42" spans="1:37" ht="12.75" customHeight="1">
      <c r="A42" s="35">
        <f t="shared" si="3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>SUM(T42:AH42)</f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>MINA(C42:Q42)</f>
        <v>0</v>
      </c>
      <c r="AJ42" s="12">
        <f>MAX(C42:Q42)</f>
        <v>0</v>
      </c>
      <c r="AK42" s="55">
        <f>COUNT(C42:Q42)</f>
        <v>0</v>
      </c>
    </row>
    <row r="43" spans="1:37" ht="12.75" customHeight="1">
      <c r="A43" s="35">
        <f t="shared" si="3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>SUM(T43:AH43)</f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>MINA(C43:Q43)</f>
        <v>0</v>
      </c>
      <c r="AJ43" s="12">
        <f>MAX(C43:Q43)</f>
        <v>0</v>
      </c>
      <c r="AK43" s="55">
        <f>COUNT(C43:Q43)</f>
        <v>0</v>
      </c>
    </row>
    <row r="44" spans="1:37" ht="12.75" customHeight="1">
      <c r="A44" s="35">
        <f t="shared" si="3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>SUM(T44:AH44)</f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>MINA(C44:Q44)</f>
        <v>0</v>
      </c>
      <c r="AJ44" s="12">
        <f>MAX(C44:Q44)</f>
        <v>0</v>
      </c>
      <c r="AK44" s="55">
        <f>COUNT(C44:Q44)</f>
        <v>0</v>
      </c>
    </row>
    <row r="45" spans="1:37" ht="12.75" customHeight="1">
      <c r="A45" s="35">
        <f t="shared" si="3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>SUM(T45:AH45)</f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>MINA(C45:Q45)</f>
        <v>0</v>
      </c>
      <c r="AJ45" s="12">
        <f>MAX(C45:Q45)</f>
        <v>0</v>
      </c>
      <c r="AK45" s="55">
        <f>COUNT(C45:Q45)</f>
        <v>0</v>
      </c>
    </row>
    <row r="46" spans="1:37" ht="12.75" customHeight="1">
      <c r="A46" s="35">
        <f t="shared" si="3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>SUM(T46:AH46)</f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>MINA(C46:Q46)</f>
        <v>0</v>
      </c>
      <c r="AJ46" s="12">
        <f>MAX(C46:Q46)</f>
        <v>0</v>
      </c>
      <c r="AK46" s="55">
        <f>COUNT(C46:Q46)</f>
        <v>0</v>
      </c>
    </row>
    <row r="47" spans="1:37" ht="12.75" customHeight="1">
      <c r="A47" s="35">
        <f t="shared" si="3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>SUM(T47:AH47)</f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>MINA(C47:Q47)</f>
        <v>0</v>
      </c>
      <c r="AJ47" s="12">
        <f>MAX(C47:Q47)</f>
        <v>0</v>
      </c>
      <c r="AK47" s="55">
        <f>COUNT(C47:Q47)</f>
        <v>0</v>
      </c>
    </row>
    <row r="48" spans="1:37" ht="12.75" customHeight="1">
      <c r="A48" s="35">
        <f t="shared" si="3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>SUM(T48:AH48)</f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>MINA(C48:Q48)</f>
        <v>0</v>
      </c>
      <c r="AJ48" s="12">
        <f>MAX(C48:Q48)</f>
        <v>0</v>
      </c>
      <c r="AK48" s="55">
        <f>COUNT(C48:Q48)</f>
        <v>0</v>
      </c>
    </row>
    <row r="49" spans="1:37" ht="12.75" customHeight="1">
      <c r="A49" s="35">
        <f t="shared" si="3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>SUM(T49:AH49)</f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>MINA(C49:Q49)</f>
        <v>0</v>
      </c>
      <c r="AJ49" s="12">
        <f>MAX(C49:Q49)</f>
        <v>0</v>
      </c>
      <c r="AK49" s="55">
        <f>COUNT(C49:Q49)</f>
        <v>0</v>
      </c>
    </row>
    <row r="50" spans="1:37" ht="12.75" customHeight="1">
      <c r="A50" s="35">
        <f t="shared" si="3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>SUM(T50:AH50)</f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>MINA(C50:Q50)</f>
        <v>0</v>
      </c>
      <c r="AJ50" s="12">
        <f>MAX(C50:Q50)</f>
        <v>0</v>
      </c>
      <c r="AK50" s="55">
        <f>COUNT(C50:Q50)</f>
        <v>0</v>
      </c>
    </row>
    <row r="51" spans="1:37" ht="12.75" customHeight="1">
      <c r="A51" s="35">
        <f t="shared" si="3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>SUM(T51:AH51)</f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>MINA(C51:Q51)</f>
        <v>0</v>
      </c>
      <c r="AJ51" s="12">
        <f>MAX(C51:Q51)</f>
        <v>0</v>
      </c>
      <c r="AK51" s="55">
        <f>COUNT(C51:Q51)</f>
        <v>0</v>
      </c>
    </row>
    <row r="52" spans="1:37" ht="12.75" customHeight="1">
      <c r="A52" s="35">
        <f t="shared" si="3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>SUM(T52:AH52)</f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>MINA(C52:Q52)</f>
        <v>0</v>
      </c>
      <c r="AJ52" s="12">
        <f>MAX(C52:Q52)</f>
        <v>0</v>
      </c>
      <c r="AK52" s="55">
        <f>COUNT(C52:Q52)</f>
        <v>0</v>
      </c>
    </row>
    <row r="53" spans="1:37" ht="12.75" customHeight="1">
      <c r="A53" s="35">
        <f t="shared" si="3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>SUM(T53:AH53)</f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>MINA(C53:Q53)</f>
        <v>0</v>
      </c>
      <c r="AJ53" s="12">
        <f>MAX(C53:Q53)</f>
        <v>0</v>
      </c>
      <c r="AK53" s="55">
        <f>COUNT(C53:Q53)</f>
        <v>0</v>
      </c>
    </row>
    <row r="54" spans="1:37" ht="12.75" customHeight="1">
      <c r="A54" s="35">
        <f t="shared" si="3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>SUM(T54:AH54)</f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>MINA(C54:Q54)</f>
        <v>0</v>
      </c>
      <c r="AJ54" s="12">
        <f>MAX(C54:Q54)</f>
        <v>0</v>
      </c>
      <c r="AK54" s="55">
        <f>COUNT(C54:Q54)</f>
        <v>0</v>
      </c>
    </row>
    <row r="55" spans="1:37" ht="12.75" customHeight="1">
      <c r="A55" s="35">
        <f t="shared" si="3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>SUM(T55:AH55)</f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>MINA(C55:Q55)</f>
        <v>0</v>
      </c>
      <c r="AJ55" s="12">
        <f>MAX(C55:Q55)</f>
        <v>0</v>
      </c>
      <c r="AK55" s="55">
        <f>COUNT(C55:Q55)</f>
        <v>0</v>
      </c>
    </row>
    <row r="56" spans="1:37" ht="12.75" customHeight="1">
      <c r="A56" s="35">
        <f t="shared" si="3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>SUM(T56:AH56)</f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>MINA(C56:Q56)</f>
        <v>0</v>
      </c>
      <c r="AJ56" s="12">
        <f>MAX(C56:Q56)</f>
        <v>0</v>
      </c>
      <c r="AK56" s="55">
        <f>COUNT(C56:Q56)</f>
        <v>0</v>
      </c>
    </row>
    <row r="57" spans="1:37" ht="12.75" customHeight="1">
      <c r="A57" s="35">
        <f t="shared" si="3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>SUM(T57:AH57)</f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>MINA(C57:Q57)</f>
        <v>0</v>
      </c>
      <c r="AJ57" s="12">
        <f>MAX(C57:Q57)</f>
        <v>0</v>
      </c>
      <c r="AK57" s="55">
        <f>COUNT(C57:Q57)</f>
        <v>0</v>
      </c>
    </row>
    <row r="58" spans="1:37" ht="12.75" customHeight="1">
      <c r="A58" s="35">
        <f t="shared" si="3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>SUM(T58:AH58)</f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>MINA(C58:Q58)</f>
        <v>0</v>
      </c>
      <c r="AJ58" s="12">
        <f>MAX(C58:Q58)</f>
        <v>0</v>
      </c>
      <c r="AK58" s="55">
        <f>COUNT(C58:Q58)</f>
        <v>0</v>
      </c>
    </row>
    <row r="59" spans="1:37" ht="12.75" customHeight="1">
      <c r="A59" s="35">
        <f t="shared" si="3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>SUM(T59:AH59)</f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>MINA(C59:Q59)</f>
        <v>0</v>
      </c>
      <c r="AJ59" s="12">
        <f>MAX(C59:Q59)</f>
        <v>0</v>
      </c>
      <c r="AK59" s="55">
        <f>COUNT(C59:Q59)</f>
        <v>0</v>
      </c>
    </row>
    <row r="60" spans="1:37" ht="12.75" customHeight="1">
      <c r="A60" s="35">
        <f t="shared" si="3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>SUM(T60:AH60)</f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>MINA(C60:Q60)</f>
        <v>0</v>
      </c>
      <c r="AJ60" s="12">
        <f>MAX(C60:Q60)</f>
        <v>0</v>
      </c>
      <c r="AK60" s="55">
        <f>COUNT(C60:Q60)</f>
        <v>0</v>
      </c>
    </row>
    <row r="61" spans="1:37" ht="12.75" customHeight="1">
      <c r="A61" s="35">
        <f t="shared" si="3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>SUM(T61:AH61)</f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>MINA(C61:Q61)</f>
        <v>0</v>
      </c>
      <c r="AJ61" s="12">
        <f>MAX(C61:Q61)</f>
        <v>0</v>
      </c>
      <c r="AK61" s="55">
        <f>COUNT(C61:Q61)</f>
        <v>0</v>
      </c>
    </row>
    <row r="62" spans="1:37" ht="12.75" customHeight="1">
      <c r="A62" s="35">
        <f t="shared" si="3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>SUM(T62:AH62)</f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>MINA(C62:Q62)</f>
        <v>0</v>
      </c>
      <c r="AJ62" s="12">
        <f>MAX(C62:Q62)</f>
        <v>0</v>
      </c>
      <c r="AK62" s="55">
        <f>COUNT(C62:Q62)</f>
        <v>0</v>
      </c>
    </row>
    <row r="63" spans="1:37" ht="12.75" customHeight="1">
      <c r="A63" s="35">
        <f t="shared" si="3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>SUM(T63:AH63)</f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>MINA(C63:Q63)</f>
        <v>0</v>
      </c>
      <c r="AJ63" s="12">
        <f>MAX(C63:Q63)</f>
        <v>0</v>
      </c>
      <c r="AK63" s="55">
        <f>COUNT(C63:Q63)</f>
        <v>0</v>
      </c>
    </row>
    <row r="64" spans="1:37" ht="12.75" customHeight="1">
      <c r="A64" s="35">
        <f t="shared" si="3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>SUM(T64:AH64)</f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>MINA(C64:Q64)</f>
        <v>0</v>
      </c>
      <c r="AJ64" s="12">
        <f>MAX(C64:Q64)</f>
        <v>0</v>
      </c>
      <c r="AK64" s="55">
        <f>COUNT(C64:Q64)</f>
        <v>0</v>
      </c>
    </row>
    <row r="65" spans="1:37" ht="12.75" customHeight="1">
      <c r="A65" s="35">
        <f t="shared" si="3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>SUM(T65:AH65)</f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>MINA(C65:Q65)</f>
        <v>0</v>
      </c>
      <c r="AJ65" s="12">
        <f>MAX(C65:Q65)</f>
        <v>0</v>
      </c>
      <c r="AK65" s="55">
        <f>COUNT(C65:Q65)</f>
        <v>0</v>
      </c>
    </row>
    <row r="66" spans="1:37" ht="12.75" customHeight="1">
      <c r="A66" s="35">
        <f t="shared" si="3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>SUM(T66:AH66)</f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>MINA(C66:Q66)</f>
        <v>0</v>
      </c>
      <c r="AJ66" s="12">
        <f>MAX(C66:Q66)</f>
        <v>0</v>
      </c>
      <c r="AK66" s="55">
        <f>COUNT(C66:Q66)</f>
        <v>0</v>
      </c>
    </row>
    <row r="67" spans="1:37" ht="12.75" customHeight="1">
      <c r="A67" s="35">
        <f t="shared" si="3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>SUM(T67:AH67)</f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>MINA(C67:Q67)</f>
        <v>0</v>
      </c>
      <c r="AJ67" s="12">
        <f>MAX(C67:Q67)</f>
        <v>0</v>
      </c>
      <c r="AK67" s="55">
        <f>COUNT(C67:Q67)</f>
        <v>0</v>
      </c>
    </row>
    <row r="68" spans="1:37" ht="12.75" customHeight="1">
      <c r="A68" s="35">
        <f t="shared" si="3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>SUM(T68:AH68)</f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>MINA(C68:Q68)</f>
        <v>0</v>
      </c>
      <c r="AJ68" s="12">
        <f>MAX(C68:Q68)</f>
        <v>0</v>
      </c>
      <c r="AK68" s="55">
        <f>COUNT(C68:Q68)</f>
        <v>0</v>
      </c>
    </row>
    <row r="69" spans="1:37" ht="12.75" customHeight="1">
      <c r="A69" s="40">
        <f t="shared" si="3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>SUM(T69:AH69)</f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>MINA(C69:Q69)</f>
        <v>0</v>
      </c>
      <c r="AJ69" s="13">
        <f>MAX(C69:Q69)</f>
        <v>0</v>
      </c>
      <c r="AK69" s="56">
        <f>COUNT(C69:Q69)</f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09" stopIfTrue="1">
      <formula>(RANK($S6,$S$6:$S$69)&lt;=3)</formula>
    </cfRule>
  </conditionalFormatting>
  <conditionalFormatting sqref="T27:AK69">
    <cfRule type="expression" priority="12" dxfId="110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111" stopIfTrue="1">
      <formula>MODE(AN6:AN69)&gt;=0</formula>
    </cfRule>
  </conditionalFormatting>
  <conditionalFormatting sqref="A27:I69 J28:J69 K27:Q69">
    <cfRule type="expression" priority="7" dxfId="112" stopIfTrue="1">
      <formula>AND((RANK($S27,$S$6:$S$69)&lt;=3),(RANK($S27,$S$6:$S$69)&gt;=1))</formula>
    </cfRule>
    <cfRule type="expression" priority="8" dxfId="110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13" stopIfTrue="1">
      <formula>AND((RANK($S30,$S$6:$S$69)&lt;=3),(RANK($S30,$S$6:$S$69)&gt;=1))</formula>
    </cfRule>
    <cfRule type="expression" priority="5" dxfId="114" stopIfTrue="1">
      <formula>($B28)&lt;&gt;""</formula>
    </cfRule>
    <cfRule type="expression" priority="6" dxfId="115" stopIfTrue="1">
      <formula>($B28)=""</formula>
    </cfRule>
  </conditionalFormatting>
  <conditionalFormatting sqref="J27">
    <cfRule type="expression" priority="1" dxfId="112">
      <formula>AND((RANK($S27,$S$6:$S$69)&lt;=3),(RANK($S27,$S$6:$S$69)&gt;=1))</formula>
    </cfRule>
    <cfRule type="expression" priority="2" dxfId="110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>
    <tabColor theme="4"/>
    <pageSetUpPr fitToPage="1"/>
  </sheetPr>
  <dimension ref="A1:AP70"/>
  <sheetViews>
    <sheetView showZeros="0" view="pageBreakPreview" zoomScaleSheetLayoutView="100" zoomScalePageLayoutView="0" workbookViewId="0" topLeftCell="A1">
      <selection activeCell="I6" sqref="I6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109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106</v>
      </c>
      <c r="C6" s="64">
        <v>2</v>
      </c>
      <c r="D6" s="64">
        <v>1</v>
      </c>
      <c r="E6" s="64">
        <v>1</v>
      </c>
      <c r="F6" s="64">
        <v>2</v>
      </c>
      <c r="G6" s="64">
        <v>2</v>
      </c>
      <c r="H6" s="64">
        <v>0</v>
      </c>
      <c r="I6" s="64">
        <v>0</v>
      </c>
      <c r="J6" s="64">
        <v>0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235</v>
      </c>
      <c r="S6" s="69">
        <f>IF(COUNTBLANK(C6:Q6)&gt;(15-$C$2),R6,R6-VLOOKUP(AJ6,Bodování!$A$2:$B$67,2))</f>
        <v>190</v>
      </c>
      <c r="T6" s="65">
        <f>VLOOKUP(C6,Bodování!$A$2:$B$67,2)</f>
        <v>45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45</v>
      </c>
      <c r="X6" s="65">
        <f>VLOOKUP(G6,Bodování!$A$2:$B$67,2)</f>
        <v>45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2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18</v>
      </c>
      <c r="C7" s="37">
        <v>5</v>
      </c>
      <c r="D7" s="37">
        <v>2</v>
      </c>
      <c r="E7" s="37">
        <v>2</v>
      </c>
      <c r="F7" s="37">
        <v>3</v>
      </c>
      <c r="G7" s="37">
        <v>3</v>
      </c>
      <c r="H7" s="37">
        <v>0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68">
        <f t="shared" si="3"/>
        <v>213</v>
      </c>
      <c r="S7" s="67">
        <f>IF(COUNTBLANK(C7:Q7)&gt;(15-$C$2),R7,R7-VLOOKUP(AJ7,Bodování!$A$2:$B$67,2))</f>
        <v>174</v>
      </c>
      <c r="T7" s="52">
        <f>VLOOKUP(C7,Bodování!$A$2:$B$67,2)</f>
        <v>39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42</v>
      </c>
      <c r="X7" s="52">
        <f>VLOOKUP(G7,Bodování!$A$2:$B$67,2)</f>
        <v>42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5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23</v>
      </c>
      <c r="C8" s="37">
        <v>6</v>
      </c>
      <c r="D8" s="37">
        <v>4</v>
      </c>
      <c r="E8" s="37">
        <v>3</v>
      </c>
      <c r="F8" s="37"/>
      <c r="G8" s="37">
        <v>4</v>
      </c>
      <c r="H8" s="37">
        <v>0</v>
      </c>
      <c r="I8" s="37">
        <v>0</v>
      </c>
      <c r="J8" s="37">
        <v>0</v>
      </c>
      <c r="K8" s="37"/>
      <c r="L8" s="37"/>
      <c r="M8" s="37"/>
      <c r="N8" s="37"/>
      <c r="O8" s="37"/>
      <c r="P8" s="37"/>
      <c r="Q8" s="37"/>
      <c r="R8" s="68">
        <f t="shared" si="3"/>
        <v>160</v>
      </c>
      <c r="S8" s="67">
        <f>IF(COUNTBLANK(C8:Q8)&gt;(15-$C$2),R8,R8-VLOOKUP(AJ8,Bodování!$A$2:$B$67,2))</f>
        <v>160</v>
      </c>
      <c r="T8" s="52">
        <f>VLOOKUP(C8,Bodování!$A$2:$B$67,2)</f>
        <v>38</v>
      </c>
      <c r="U8" s="52">
        <f>VLOOKUP(D8,Bodování!$A$2:$B$67,2)</f>
        <v>40</v>
      </c>
      <c r="V8" s="52">
        <f>VLOOKUP(E8,Bodování!$A$2:$B$67,2)</f>
        <v>42</v>
      </c>
      <c r="W8" s="52">
        <f>VLOOKUP(F8,Bodování!$A$2:$B$67,2)</f>
        <v>0</v>
      </c>
      <c r="X8" s="52">
        <f>VLOOKUP(G8,Bodování!$A$2:$B$67,2)</f>
        <v>40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6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125</v>
      </c>
      <c r="C9" s="37"/>
      <c r="D9" s="37">
        <v>6</v>
      </c>
      <c r="E9" s="37">
        <v>4</v>
      </c>
      <c r="F9" s="37">
        <v>6</v>
      </c>
      <c r="G9" s="37">
        <v>5</v>
      </c>
      <c r="H9" s="37">
        <v>0</v>
      </c>
      <c r="I9" s="37">
        <v>0</v>
      </c>
      <c r="J9" s="37">
        <v>0</v>
      </c>
      <c r="K9" s="37"/>
      <c r="L9" s="37"/>
      <c r="M9" s="37"/>
      <c r="N9" s="37"/>
      <c r="O9" s="37"/>
      <c r="P9" s="37"/>
      <c r="Q9" s="37"/>
      <c r="R9" s="68">
        <f t="shared" si="3"/>
        <v>155</v>
      </c>
      <c r="S9" s="67">
        <f>IF(COUNTBLANK(C9:Q9)&gt;(15-$C$2),R9,R9-VLOOKUP(AJ9,Bodování!$A$2:$B$67,2))</f>
        <v>155</v>
      </c>
      <c r="T9" s="52">
        <f>VLOOKUP(C9,Bodování!$A$2:$B$67,2)</f>
        <v>0</v>
      </c>
      <c r="U9" s="52">
        <f>VLOOKUP(D9,Bodování!$A$2:$B$67,2)</f>
        <v>38</v>
      </c>
      <c r="V9" s="52">
        <f>VLOOKUP(E9,Bodování!$A$2:$B$67,2)</f>
        <v>40</v>
      </c>
      <c r="W9" s="52">
        <f>VLOOKUP(F9,Bodování!$A$2:$B$67,2)</f>
        <v>38</v>
      </c>
      <c r="X9" s="52">
        <f>VLOOKUP(G9,Bodování!$A$2:$B$67,2)</f>
        <v>39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7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124</v>
      </c>
      <c r="C10" s="37">
        <v>8</v>
      </c>
      <c r="D10" s="37"/>
      <c r="E10" s="37">
        <v>5</v>
      </c>
      <c r="F10" s="37">
        <v>5</v>
      </c>
      <c r="G10" s="37"/>
      <c r="H10" s="37">
        <v>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68">
        <f t="shared" si="3"/>
        <v>114</v>
      </c>
      <c r="S10" s="67">
        <f>IF(COUNTBLANK(C10:Q10)&gt;(15-$C$2),R10,R10-VLOOKUP(AJ10,Bodování!$A$2:$B$67,2))</f>
        <v>114</v>
      </c>
      <c r="T10" s="52">
        <f>VLOOKUP(C10,Bodování!$A$2:$B$67,2)</f>
        <v>36</v>
      </c>
      <c r="U10" s="52">
        <f>VLOOKUP(D10,Bodování!$A$2:$B$67,2)</f>
        <v>0</v>
      </c>
      <c r="V10" s="52">
        <f>VLOOKUP(E10,Bodování!$A$2:$B$67,2)</f>
        <v>39</v>
      </c>
      <c r="W10" s="52">
        <f>VLOOKUP(F10,Bodování!$A$2:$B$67,2)</f>
        <v>39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8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113</v>
      </c>
      <c r="C11" s="37">
        <v>1</v>
      </c>
      <c r="D11" s="37"/>
      <c r="E11" s="37"/>
      <c r="F11" s="37"/>
      <c r="G11" s="37">
        <v>1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 t="shared" si="3"/>
        <v>100</v>
      </c>
      <c r="S11" s="67">
        <f>IF(COUNTBLANK(C11:Q11)&gt;(15-$C$2),R11,R11-VLOOKUP(AJ11,Bodování!$A$2:$B$67,2))</f>
        <v>100</v>
      </c>
      <c r="T11" s="52">
        <f>VLOOKUP(C11,Bodování!$A$2:$B$67,2)</f>
        <v>50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50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1</v>
      </c>
      <c r="AK11" s="28">
        <f t="shared" si="6"/>
        <v>5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102</v>
      </c>
      <c r="C12" s="37">
        <v>7</v>
      </c>
      <c r="D12" s="37">
        <v>5</v>
      </c>
      <c r="E12" s="37"/>
      <c r="F12" s="37"/>
      <c r="G12" s="37"/>
      <c r="H12" s="37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 t="shared" si="3"/>
        <v>76</v>
      </c>
      <c r="S12" s="67">
        <f>IF(COUNTBLANK(C12:Q12)&gt;(15-$C$2),R12,R12-VLOOKUP(AJ12,Bodování!$A$2:$B$67,2))</f>
        <v>76</v>
      </c>
      <c r="T12" s="52">
        <f>VLOOKUP(C12,Bodování!$A$2:$B$67,2)</f>
        <v>37</v>
      </c>
      <c r="U12" s="52">
        <f>VLOOKUP(D12,Bodování!$A$2:$B$67,2)</f>
        <v>39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7</v>
      </c>
      <c r="AK12" s="28">
        <f t="shared" si="6"/>
        <v>5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136</v>
      </c>
      <c r="C13" s="37"/>
      <c r="D13" s="37"/>
      <c r="E13" s="37"/>
      <c r="F13" s="37">
        <v>1</v>
      </c>
      <c r="G13" s="37"/>
      <c r="H13" s="37">
        <v>0</v>
      </c>
      <c r="I13" s="37">
        <v>0</v>
      </c>
      <c r="J13" s="37">
        <v>0</v>
      </c>
      <c r="K13" s="37"/>
      <c r="L13" s="37"/>
      <c r="M13" s="37"/>
      <c r="N13" s="37"/>
      <c r="O13" s="37"/>
      <c r="P13" s="37"/>
      <c r="Q13" s="37"/>
      <c r="R13" s="68">
        <f t="shared" si="3"/>
        <v>50</v>
      </c>
      <c r="S13" s="67">
        <f>IF(COUNTBLANK(C13:Q13)&gt;(15-$C$2),R13,R13-VLOOKUP(AJ13,Bodování!$A$2:$B$67,2))</f>
        <v>50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50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1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19</v>
      </c>
      <c r="C14" s="37"/>
      <c r="D14" s="37">
        <v>3</v>
      </c>
      <c r="E14" s="37"/>
      <c r="F14" s="37"/>
      <c r="G14" s="37"/>
      <c r="H14" s="37">
        <v>0</v>
      </c>
      <c r="I14" s="37">
        <v>0</v>
      </c>
      <c r="J14" s="37">
        <v>0</v>
      </c>
      <c r="K14" s="37"/>
      <c r="L14" s="37"/>
      <c r="M14" s="37"/>
      <c r="N14" s="37"/>
      <c r="O14" s="37"/>
      <c r="P14" s="37"/>
      <c r="Q14" s="37"/>
      <c r="R14" s="68">
        <f t="shared" si="3"/>
        <v>42</v>
      </c>
      <c r="S14" s="67">
        <f>IF(COUNTBLANK(C14:Q14)&gt;(15-$C$2),R14,R14-VLOOKUP(AJ14,Bodování!$A$2:$B$67,2))</f>
        <v>42</v>
      </c>
      <c r="T14" s="52">
        <f>VLOOKUP(C14,Bodování!$A$2:$B$67,2)</f>
        <v>0</v>
      </c>
      <c r="U14" s="52">
        <f>VLOOKUP(D14,Bodování!$A$2:$B$67,2)</f>
        <v>42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3</v>
      </c>
      <c r="AK14" s="28">
        <f t="shared" si="6"/>
        <v>4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 t="s">
        <v>122</v>
      </c>
      <c r="C15" s="37">
        <v>3</v>
      </c>
      <c r="D15" s="37"/>
      <c r="E15" s="37"/>
      <c r="F15" s="37"/>
      <c r="G15" s="37"/>
      <c r="H15" s="37">
        <v>0</v>
      </c>
      <c r="I15" s="37">
        <v>0</v>
      </c>
      <c r="J15" s="37">
        <v>0</v>
      </c>
      <c r="K15" s="37"/>
      <c r="L15" s="37"/>
      <c r="M15" s="37"/>
      <c r="N15" s="37"/>
      <c r="O15" s="37"/>
      <c r="P15" s="37"/>
      <c r="Q15" s="37"/>
      <c r="R15" s="68">
        <f t="shared" si="3"/>
        <v>42</v>
      </c>
      <c r="S15" s="67">
        <f>IF(COUNTBLANK(C15:Q15)&gt;(15-$C$2),R15,R15-VLOOKUP(AJ15,Bodování!$A$2:$B$67,2))</f>
        <v>42</v>
      </c>
      <c r="T15" s="52">
        <f>VLOOKUP(C15,Bodování!$A$2:$B$67,2)</f>
        <v>42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3</v>
      </c>
      <c r="AK15" s="28">
        <f t="shared" si="6"/>
        <v>4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114</v>
      </c>
      <c r="C16" s="37">
        <v>4</v>
      </c>
      <c r="D16" s="37"/>
      <c r="E16" s="37"/>
      <c r="F16" s="37"/>
      <c r="G16" s="37"/>
      <c r="H16" s="37">
        <v>0</v>
      </c>
      <c r="I16" s="37">
        <v>0</v>
      </c>
      <c r="J16" s="37">
        <v>0</v>
      </c>
      <c r="K16" s="37"/>
      <c r="L16" s="37"/>
      <c r="M16" s="37"/>
      <c r="N16" s="37"/>
      <c r="O16" s="37"/>
      <c r="P16" s="37"/>
      <c r="Q16" s="37"/>
      <c r="R16" s="68">
        <f t="shared" si="3"/>
        <v>40</v>
      </c>
      <c r="S16" s="67">
        <f>IF(COUNTBLANK(C16:Q16)&gt;(15-$C$2),R16,R16-VLOOKUP(AJ16,Bodování!$A$2:$B$67,2))</f>
        <v>40</v>
      </c>
      <c r="T16" s="52">
        <f>VLOOKUP(C16,Bodování!$A$2:$B$67,2)</f>
        <v>40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4</v>
      </c>
      <c r="AK16" s="28">
        <f t="shared" si="6"/>
        <v>4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 t="s">
        <v>137</v>
      </c>
      <c r="C17" s="37"/>
      <c r="D17" s="37"/>
      <c r="E17" s="37"/>
      <c r="F17" s="37">
        <v>4</v>
      </c>
      <c r="G17" s="37"/>
      <c r="H17" s="37">
        <v>0</v>
      </c>
      <c r="I17" s="37">
        <v>0</v>
      </c>
      <c r="J17" s="37">
        <v>0</v>
      </c>
      <c r="K17" s="37"/>
      <c r="L17" s="37"/>
      <c r="M17" s="37"/>
      <c r="N17" s="37"/>
      <c r="O17" s="37"/>
      <c r="P17" s="37"/>
      <c r="Q17" s="37"/>
      <c r="R17" s="68">
        <f t="shared" si="3"/>
        <v>40</v>
      </c>
      <c r="S17" s="67">
        <f>IF(COUNTBLANK(C17:Q17)&gt;(15-$C$2),R17,R17-VLOOKUP(AJ17,Bodování!$A$2:$B$67,2))</f>
        <v>40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40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4</v>
      </c>
      <c r="AK17" s="28">
        <f t="shared" si="6"/>
        <v>4</v>
      </c>
      <c r="AM17" s="42"/>
      <c r="AN17" s="42"/>
      <c r="AO17" s="42"/>
      <c r="AP17" s="42"/>
    </row>
    <row r="18" spans="1:42" ht="12.75" customHeight="1">
      <c r="A18" s="39">
        <f t="shared" si="7"/>
        <v>13</v>
      </c>
      <c r="B18" s="23" t="s">
        <v>130</v>
      </c>
      <c r="C18" s="37"/>
      <c r="D18" s="37"/>
      <c r="E18" s="37">
        <v>6</v>
      </c>
      <c r="F18" s="37"/>
      <c r="G18" s="37"/>
      <c r="H18" s="37">
        <v>0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 t="shared" si="3"/>
        <v>38</v>
      </c>
      <c r="S18" s="67">
        <f>IF(COUNTBLANK(C18:Q18)&gt;(15-$C$2),R18,R18-VLOOKUP(AJ18,Bodování!$A$2:$B$67,2))</f>
        <v>38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38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6</v>
      </c>
      <c r="AK18" s="28">
        <f t="shared" si="6"/>
        <v>4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61"/>
      <c r="D19" s="61"/>
      <c r="E19" s="61"/>
      <c r="F19" s="61"/>
      <c r="G19" s="61"/>
      <c r="H19" s="61">
        <v>0</v>
      </c>
      <c r="I19" s="61">
        <v>0</v>
      </c>
      <c r="J19" s="61">
        <v>0</v>
      </c>
      <c r="K19" s="61"/>
      <c r="L19" s="61"/>
      <c r="M19" s="61"/>
      <c r="N19" s="61"/>
      <c r="O19" s="61"/>
      <c r="P19" s="61"/>
      <c r="Q19" s="61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3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>
        <v>0</v>
      </c>
      <c r="I20" s="37">
        <v>0</v>
      </c>
      <c r="J20" s="37">
        <v>0</v>
      </c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3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>
        <v>0</v>
      </c>
      <c r="I21" s="37">
        <v>0</v>
      </c>
      <c r="J21" s="37">
        <v>0</v>
      </c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3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>
        <v>0</v>
      </c>
      <c r="I22" s="37">
        <v>0</v>
      </c>
      <c r="J22" s="37">
        <v>0</v>
      </c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3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3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>
        <v>0</v>
      </c>
      <c r="I24" s="61">
        <v>0</v>
      </c>
      <c r="J24" s="61">
        <v>0</v>
      </c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3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3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3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 t="shared" si="3"/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 t="shared" si="3"/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 t="shared" si="3"/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 t="shared" si="3"/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 t="shared" si="3"/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 t="shared" si="3"/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 t="shared" si="3"/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 t="shared" si="3"/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 t="shared" si="3"/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 aca="true" t="shared" si="8" ref="R38:R69"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 t="shared" si="8"/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 t="shared" si="8"/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 t="shared" si="8"/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3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7">
        <f t="shared" si="8"/>
        <v>0</v>
      </c>
      <c r="S57" s="47">
        <f>IF(COUNTBLANK(C57:Q57)&gt;(12-$C$2),R57,R57-VLOOKUP(AJ57,Bodování!$A$2:$B$67,2))</f>
        <v>0</v>
      </c>
      <c r="T57" s="141">
        <f>VLOOKUP(C57,Bodování!$A$2:$B$67,2)</f>
        <v>0</v>
      </c>
      <c r="U57" s="141">
        <f>VLOOKUP(D57,Bodování!$A$2:$B$67,2)</f>
        <v>0</v>
      </c>
      <c r="V57" s="141">
        <f>VLOOKUP(E57,Bodování!$A$2:$B$67,2)</f>
        <v>0</v>
      </c>
      <c r="W57" s="141">
        <f>VLOOKUP(F57,Bodování!$A$2:$B$67,2)</f>
        <v>0</v>
      </c>
      <c r="X57" s="141">
        <f>VLOOKUP(G57,Bodování!$A$2:$B$67,2)</f>
        <v>0</v>
      </c>
      <c r="Y57" s="141">
        <f>VLOOKUP(H57,Bodování!$A$2:$B$67,2)</f>
        <v>0</v>
      </c>
      <c r="Z57" s="141">
        <f>VLOOKUP(I57,Bodování!$A$2:$B$67,2)</f>
        <v>0</v>
      </c>
      <c r="AA57" s="141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3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7">
        <f t="shared" si="8"/>
        <v>0</v>
      </c>
      <c r="S58" s="47">
        <f>IF(COUNTBLANK(C58:Q58)&gt;(12-$C$2),R58,R58-VLOOKUP(AJ58,Bodování!$A$2:$B$67,2))</f>
        <v>0</v>
      </c>
      <c r="T58" s="141">
        <f>VLOOKUP(C58,Bodování!$A$2:$B$67,2)</f>
        <v>0</v>
      </c>
      <c r="U58" s="141">
        <f>VLOOKUP(D58,Bodování!$A$2:$B$67,2)</f>
        <v>0</v>
      </c>
      <c r="V58" s="141">
        <f>VLOOKUP(E58,Bodování!$A$2:$B$67,2)</f>
        <v>0</v>
      </c>
      <c r="W58" s="141">
        <f>VLOOKUP(F58,Bodování!$A$2:$B$67,2)</f>
        <v>0</v>
      </c>
      <c r="X58" s="141">
        <f>VLOOKUP(G58,Bodování!$A$2:$B$67,2)</f>
        <v>0</v>
      </c>
      <c r="Y58" s="141">
        <f>VLOOKUP(H58,Bodování!$A$2:$B$67,2)</f>
        <v>0</v>
      </c>
      <c r="Z58" s="141">
        <f>VLOOKUP(I58,Bodování!$A$2:$B$67,2)</f>
        <v>0</v>
      </c>
      <c r="AA58" s="141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3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7">
        <f t="shared" si="8"/>
        <v>0</v>
      </c>
      <c r="S59" s="47">
        <f>IF(COUNTBLANK(C59:Q59)&gt;(12-$C$2),R59,R59-VLOOKUP(AJ59,Bodování!$A$2:$B$67,2))</f>
        <v>0</v>
      </c>
      <c r="T59" s="141">
        <f>VLOOKUP(C59,Bodování!$A$2:$B$67,2)</f>
        <v>0</v>
      </c>
      <c r="U59" s="141">
        <f>VLOOKUP(D59,Bodování!$A$2:$B$67,2)</f>
        <v>0</v>
      </c>
      <c r="V59" s="141">
        <f>VLOOKUP(E59,Bodování!$A$2:$B$67,2)</f>
        <v>0</v>
      </c>
      <c r="W59" s="141">
        <f>VLOOKUP(F59,Bodování!$A$2:$B$67,2)</f>
        <v>0</v>
      </c>
      <c r="X59" s="141">
        <f>VLOOKUP(G59,Bodování!$A$2:$B$67,2)</f>
        <v>0</v>
      </c>
      <c r="Y59" s="141">
        <f>VLOOKUP(H59,Bodování!$A$2:$B$67,2)</f>
        <v>0</v>
      </c>
      <c r="Z59" s="141">
        <f>VLOOKUP(I59,Bodování!$A$2:$B$67,2)</f>
        <v>0</v>
      </c>
      <c r="AA59" s="141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3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7">
        <f t="shared" si="8"/>
        <v>0</v>
      </c>
      <c r="S60" s="47">
        <f>IF(COUNTBLANK(C60:Q60)&gt;(12-$C$2),R60,R60-VLOOKUP(AJ60,Bodování!$A$2:$B$67,2))</f>
        <v>0</v>
      </c>
      <c r="T60" s="141">
        <f>VLOOKUP(C60,Bodování!$A$2:$B$67,2)</f>
        <v>0</v>
      </c>
      <c r="U60" s="141">
        <f>VLOOKUP(D60,Bodování!$A$2:$B$67,2)</f>
        <v>0</v>
      </c>
      <c r="V60" s="141">
        <f>VLOOKUP(E60,Bodování!$A$2:$B$67,2)</f>
        <v>0</v>
      </c>
      <c r="W60" s="141">
        <f>VLOOKUP(F60,Bodování!$A$2:$B$67,2)</f>
        <v>0</v>
      </c>
      <c r="X60" s="141">
        <f>VLOOKUP(G60,Bodování!$A$2:$B$67,2)</f>
        <v>0</v>
      </c>
      <c r="Y60" s="141">
        <f>VLOOKUP(H60,Bodování!$A$2:$B$67,2)</f>
        <v>0</v>
      </c>
      <c r="Z60" s="141">
        <f>VLOOKUP(I60,Bodování!$A$2:$B$67,2)</f>
        <v>0</v>
      </c>
      <c r="AA60" s="141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3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7">
        <f t="shared" si="8"/>
        <v>0</v>
      </c>
      <c r="S61" s="47">
        <f>IF(COUNTBLANK(C61:Q61)&gt;(12-$C$2),R61,R61-VLOOKUP(AJ61,Bodování!$A$2:$B$67,2))</f>
        <v>0</v>
      </c>
      <c r="T61" s="141">
        <f>VLOOKUP(C61,Bodování!$A$2:$B$67,2)</f>
        <v>0</v>
      </c>
      <c r="U61" s="141">
        <f>VLOOKUP(D61,Bodování!$A$2:$B$67,2)</f>
        <v>0</v>
      </c>
      <c r="V61" s="141">
        <f>VLOOKUP(E61,Bodování!$A$2:$B$67,2)</f>
        <v>0</v>
      </c>
      <c r="W61" s="141">
        <f>VLOOKUP(F61,Bodování!$A$2:$B$67,2)</f>
        <v>0</v>
      </c>
      <c r="X61" s="141">
        <f>VLOOKUP(G61,Bodování!$A$2:$B$67,2)</f>
        <v>0</v>
      </c>
      <c r="Y61" s="141">
        <f>VLOOKUP(H61,Bodování!$A$2:$B$67,2)</f>
        <v>0</v>
      </c>
      <c r="Z61" s="141">
        <f>VLOOKUP(I61,Bodování!$A$2:$B$67,2)</f>
        <v>0</v>
      </c>
      <c r="AA61" s="141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109" stopIfTrue="1">
      <formula>(RANK($S6,$S$6:$S$69)&lt;=3)</formula>
    </cfRule>
  </conditionalFormatting>
  <conditionalFormatting sqref="T27:AK69">
    <cfRule type="expression" priority="12" dxfId="110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111" stopIfTrue="1">
      <formula>MODE(AN6:AN69)&gt;=0</formula>
    </cfRule>
  </conditionalFormatting>
  <conditionalFormatting sqref="A27:I69 J28:J69 K27:Q69">
    <cfRule type="expression" priority="7" dxfId="112" stopIfTrue="1">
      <formula>AND((RANK($S27,$S$6:$S$69)&lt;=3),(RANK($S27,$S$6:$S$69)&gt;=1))</formula>
    </cfRule>
    <cfRule type="expression" priority="8" dxfId="110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13" stopIfTrue="1">
      <formula>AND((RANK($S30,$S$6:$S$69)&lt;=3),(RANK($S30,$S$6:$S$69)&gt;=1))</formula>
    </cfRule>
    <cfRule type="expression" priority="5" dxfId="114" stopIfTrue="1">
      <formula>($B28)&lt;&gt;""</formula>
    </cfRule>
    <cfRule type="expression" priority="6" dxfId="115" stopIfTrue="1">
      <formula>($B28)=""</formula>
    </cfRule>
  </conditionalFormatting>
  <conditionalFormatting sqref="J27">
    <cfRule type="expression" priority="1" dxfId="112">
      <formula>AND((RANK($S27,$S$6:$S$69)&lt;=3),(RANK($S27,$S$6:$S$69)&gt;=1))</formula>
    </cfRule>
    <cfRule type="expression" priority="2" dxfId="110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>
    <tabColor theme="4"/>
  </sheetPr>
  <dimension ref="A1:AP70"/>
  <sheetViews>
    <sheetView showGridLines="0" showZeros="0" view="pageBreakPreview" zoomScaleSheetLayoutView="100" zoomScalePageLayoutView="0" workbookViewId="0" topLeftCell="A1">
      <pane xSplit="2" ySplit="5" topLeftCell="C6" activePane="bottomRight" state="frozen"/>
      <selection pane="topLeft" activeCell="J5" sqref="J5"/>
      <selection pane="topRight" activeCell="J5" sqref="J5"/>
      <selection pane="bottomLeft" activeCell="J5" sqref="J5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2" t="s">
        <v>110</v>
      </c>
      <c r="B1" s="112"/>
      <c r="C1" s="112"/>
      <c r="D1" s="112"/>
      <c r="E1" s="112"/>
      <c r="F1" s="112"/>
    </row>
    <row r="2" spans="1:22" ht="24.75" customHeight="1" thickBot="1">
      <c r="A2" s="205" t="s">
        <v>14</v>
      </c>
      <c r="B2" s="205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206"/>
      <c r="U2" s="206"/>
      <c r="V2" s="206"/>
    </row>
    <row r="3" spans="1:42" ht="24.75" customHeight="1">
      <c r="A3" s="207" t="s">
        <v>2</v>
      </c>
      <c r="B3" s="209" t="s">
        <v>0</v>
      </c>
      <c r="C3" s="211" t="s">
        <v>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3" t="s">
        <v>8</v>
      </c>
      <c r="S3" s="214"/>
      <c r="T3" s="215" t="s">
        <v>9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9"/>
      <c r="AI3" s="218" t="s">
        <v>12</v>
      </c>
      <c r="AJ3" s="201"/>
      <c r="AK3" s="202" t="s">
        <v>5</v>
      </c>
      <c r="AM3" s="42"/>
      <c r="AN3" s="42"/>
      <c r="AO3" s="42"/>
      <c r="AP3" s="42"/>
    </row>
    <row r="4" spans="1:42" ht="12.75" customHeight="1">
      <c r="A4" s="208"/>
      <c r="B4" s="210"/>
      <c r="C4" s="59">
        <v>44689</v>
      </c>
      <c r="D4" s="59">
        <v>44703</v>
      </c>
      <c r="E4" s="59">
        <v>44717</v>
      </c>
      <c r="F4" s="59">
        <v>44759</v>
      </c>
      <c r="G4" s="59">
        <v>44773</v>
      </c>
      <c r="H4" s="59">
        <v>44794</v>
      </c>
      <c r="I4" s="59">
        <v>44808</v>
      </c>
      <c r="J4" s="59">
        <v>44822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44689</v>
      </c>
      <c r="U4" s="21">
        <f t="shared" si="0"/>
        <v>44703</v>
      </c>
      <c r="V4" s="21">
        <f t="shared" si="0"/>
        <v>44717</v>
      </c>
      <c r="W4" s="21">
        <f t="shared" si="0"/>
        <v>44759</v>
      </c>
      <c r="X4" s="21">
        <f t="shared" si="0"/>
        <v>44773</v>
      </c>
      <c r="Y4" s="21">
        <f t="shared" si="0"/>
        <v>44794</v>
      </c>
      <c r="Z4" s="21">
        <f t="shared" si="0"/>
        <v>44808</v>
      </c>
      <c r="AA4" s="21">
        <f t="shared" si="0"/>
        <v>44822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203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44689</v>
      </c>
      <c r="U5" s="32">
        <f t="shared" si="2"/>
        <v>44703</v>
      </c>
      <c r="V5" s="32">
        <f t="shared" si="2"/>
        <v>44717</v>
      </c>
      <c r="W5" s="32">
        <f t="shared" si="2"/>
        <v>44759</v>
      </c>
      <c r="X5" s="32">
        <f t="shared" si="2"/>
        <v>44773</v>
      </c>
      <c r="Y5" s="32">
        <f t="shared" si="2"/>
        <v>44794</v>
      </c>
      <c r="Z5" s="32">
        <f t="shared" si="2"/>
        <v>44808</v>
      </c>
      <c r="AA5" s="32">
        <f t="shared" si="2"/>
        <v>44822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</c>
      <c r="B6" s="63"/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0</v>
      </c>
      <c r="S6" s="69">
        <f>IF(COUNTBLANK(C6:Q6)&gt;(15-$C$2),R6,R6-VLOOKUP(AJ6,Bodování!$A$2:$B$67,2))</f>
        <v>0</v>
      </c>
      <c r="T6" s="65">
        <f>VLOOKUP(C6,Bodování!$A$2:$B$67,2)</f>
        <v>0</v>
      </c>
      <c r="U6" s="65">
        <f>VLOOKUP(D6,Bodování!$A$2:$B$67,2)</f>
        <v>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0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</c>
      <c r="B7" s="23"/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/>
      <c r="L7" s="37"/>
      <c r="M7" s="37"/>
      <c r="N7" s="37"/>
      <c r="O7" s="37"/>
      <c r="P7" s="37"/>
      <c r="Q7" s="37"/>
      <c r="R7" s="68">
        <f t="shared" si="3"/>
        <v>0</v>
      </c>
      <c r="S7" s="67">
        <f>IF(COUNTBLANK(C7:Q7)&gt;(15-$C$2),R7,R7-VLOOKUP(AJ7,Bodování!$A$2:$B$67,2))</f>
        <v>0</v>
      </c>
      <c r="T7" s="52">
        <f>VLOOKUP(C7,Bodování!$A$2:$B$67,2)</f>
        <v>0</v>
      </c>
      <c r="U7" s="52">
        <f>VLOOKUP(D7,Bodování!$A$2:$B$67,2)</f>
        <v>0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0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aca="true" t="shared" si="7" ref="A8:A69">IF(B8="","",IF(RANK(S8,S$6:S$69)=RANK(S7,S$6:S$69),"",RANK(S8,S$6:S$69)))</f>
      </c>
      <c r="B8" s="23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/>
      <c r="L8" s="37"/>
      <c r="M8" s="37"/>
      <c r="N8" s="37"/>
      <c r="O8" s="37"/>
      <c r="P8" s="37"/>
      <c r="Q8" s="37"/>
      <c r="R8" s="68">
        <f t="shared" si="3"/>
        <v>0</v>
      </c>
      <c r="S8" s="67">
        <f>IF(COUNTBLANK(C8:Q8)&gt;(15-$C$2),R8,R8-VLOOKUP(AJ8,Bodování!$A$2:$B$67,2))</f>
        <v>0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0</v>
      </c>
      <c r="AK8" s="28">
        <f t="shared" si="6"/>
        <v>8</v>
      </c>
      <c r="AM8" s="42"/>
      <c r="AN8" s="42"/>
      <c r="AO8" s="42"/>
      <c r="AP8" s="42"/>
    </row>
    <row r="9" spans="1:42" ht="12.75" customHeight="1">
      <c r="A9" s="39">
        <f t="shared" si="7"/>
      </c>
      <c r="B9" s="23"/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/>
      <c r="L9" s="37"/>
      <c r="M9" s="37"/>
      <c r="N9" s="37"/>
      <c r="O9" s="37"/>
      <c r="P9" s="37"/>
      <c r="Q9" s="37"/>
      <c r="R9" s="68">
        <f t="shared" si="3"/>
        <v>0</v>
      </c>
      <c r="S9" s="67">
        <f>IF(COUNTBLANK(C9:Q9)&gt;(15-$C$2),R9,R9-VLOOKUP(AJ9,Bodování!$A$2:$B$67,2))</f>
        <v>0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0</v>
      </c>
      <c r="AK9" s="28">
        <f t="shared" si="6"/>
        <v>8</v>
      </c>
      <c r="AM9" s="42"/>
      <c r="AN9" s="42"/>
      <c r="AO9" s="42"/>
      <c r="AP9" s="42"/>
    </row>
    <row r="10" spans="1:42" ht="12.75" customHeight="1">
      <c r="A10" s="39">
        <f t="shared" si="7"/>
      </c>
      <c r="B10" s="23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/>
      <c r="L10" s="37"/>
      <c r="M10" s="37"/>
      <c r="N10" s="37"/>
      <c r="O10" s="37"/>
      <c r="P10" s="37"/>
      <c r="Q10" s="37"/>
      <c r="R10" s="68">
        <f t="shared" si="3"/>
        <v>0</v>
      </c>
      <c r="S10" s="67">
        <f>IF(COUNTBLANK(C10:Q10)&gt;(15-$C$2),R10,R10-VLOOKUP(AJ10,Bodování!$A$2:$B$67,2))</f>
        <v>0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0</v>
      </c>
      <c r="AK10" s="28">
        <f t="shared" si="6"/>
        <v>8</v>
      </c>
      <c r="AM10" s="42"/>
      <c r="AN10" s="42"/>
      <c r="AO10" s="42"/>
      <c r="AP10" s="42"/>
    </row>
    <row r="11" spans="1:42" ht="12.75" customHeight="1">
      <c r="A11" s="39">
        <f t="shared" si="7"/>
      </c>
      <c r="B11" s="23"/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 t="shared" si="3"/>
        <v>0</v>
      </c>
      <c r="S11" s="67">
        <f>IF(COUNTBLANK(C11:Q11)&gt;(15-$C$2),R11,R11-VLOOKUP(AJ11,Bodování!$A$2:$B$67,2))</f>
        <v>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0</v>
      </c>
      <c r="AK11" s="28">
        <f t="shared" si="6"/>
        <v>8</v>
      </c>
      <c r="AM11" s="42"/>
      <c r="AN11" s="42"/>
      <c r="AO11" s="42"/>
      <c r="AP11" s="42"/>
    </row>
    <row r="12" spans="1:42" ht="12.75" customHeight="1">
      <c r="A12" s="39">
        <f t="shared" si="7"/>
      </c>
      <c r="B12" s="23"/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/>
      <c r="L12" s="37"/>
      <c r="M12" s="37"/>
      <c r="N12" s="37"/>
      <c r="O12" s="37"/>
      <c r="P12" s="37"/>
      <c r="Q12" s="37"/>
      <c r="R12" s="68">
        <f t="shared" si="3"/>
        <v>0</v>
      </c>
      <c r="S12" s="67">
        <f>IF(COUNTBLANK(C12:Q12)&gt;(15-$C$2),R12,R12-VLOOKUP(AJ12,Bodování!$A$2:$B$67,2))</f>
        <v>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0</v>
      </c>
      <c r="AK12" s="28">
        <f t="shared" si="6"/>
        <v>8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/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/>
      <c r="L13" s="37"/>
      <c r="M13" s="37"/>
      <c r="N13" s="37"/>
      <c r="O13" s="37"/>
      <c r="P13" s="37"/>
      <c r="Q13" s="37"/>
      <c r="R13" s="68">
        <f t="shared" si="3"/>
        <v>0</v>
      </c>
      <c r="S13" s="67">
        <f>IF(COUNTBLANK(C13:Q13)&gt;(15-$C$2),R13,R13-VLOOKUP(AJ13,Bodování!$A$2:$B$67,2))</f>
        <v>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0</v>
      </c>
      <c r="AK13" s="28">
        <f t="shared" si="6"/>
        <v>8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8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8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/>
      <c r="L16" s="61"/>
      <c r="M16" s="61"/>
      <c r="N16" s="61"/>
      <c r="O16" s="61"/>
      <c r="P16" s="61"/>
      <c r="Q16" s="61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8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8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8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8</v>
      </c>
    </row>
    <row r="20" spans="1:37" ht="12.75" customHeight="1">
      <c r="A20" s="39">
        <f t="shared" si="7"/>
      </c>
      <c r="B20" s="23"/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8</v>
      </c>
    </row>
    <row r="21" spans="1:37" ht="12.75" customHeight="1">
      <c r="A21" s="39">
        <f t="shared" si="7"/>
      </c>
      <c r="B21" s="23"/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8</v>
      </c>
    </row>
    <row r="22" spans="1:37" ht="12.75" customHeight="1">
      <c r="A22" s="39">
        <f t="shared" si="7"/>
      </c>
      <c r="B22" s="23"/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8</v>
      </c>
    </row>
    <row r="23" spans="1:37" ht="12.75" customHeight="1">
      <c r="A23" s="39">
        <f t="shared" si="7"/>
      </c>
      <c r="B23" s="23"/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8</v>
      </c>
    </row>
    <row r="24" spans="1:37" ht="12.75" customHeight="1">
      <c r="A24" s="39">
        <f t="shared" si="7"/>
      </c>
      <c r="B24" s="23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8</v>
      </c>
    </row>
    <row r="25" spans="1:37" ht="12.75" customHeight="1">
      <c r="A25" s="39">
        <f t="shared" si="7"/>
      </c>
      <c r="B25" s="23"/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8</v>
      </c>
    </row>
    <row r="26" spans="1:37" ht="12.75" customHeight="1">
      <c r="A26" s="39">
        <f t="shared" si="7"/>
      </c>
      <c r="B26" s="23"/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8</v>
      </c>
    </row>
    <row r="27" spans="1:40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140">
        <f>IF(COUNTBLANK(C27:Q27)&gt;(15-$C$2),R27,R27-VLOOKUP(AJ27,Bodování!$A$2:$B$67,2))</f>
        <v>0</v>
      </c>
      <c r="T27" s="141">
        <f>VLOOKUP(C27,Bodování!$A$2:$B$67,2)</f>
        <v>0</v>
      </c>
      <c r="U27" s="141">
        <f>VLOOKUP(D27,Bodování!$A$2:$B$67,2)</f>
        <v>0</v>
      </c>
      <c r="V27" s="141">
        <f>VLOOKUP(E27,Bodování!$A$2:$B$67,2)</f>
        <v>0</v>
      </c>
      <c r="W27" s="141">
        <f>VLOOKUP(F27,Bodování!$A$2:$B$67,2)</f>
        <v>0</v>
      </c>
      <c r="X27" s="141">
        <f>VLOOKUP(G27,Bodování!$A$2:$B$67,2)</f>
        <v>0</v>
      </c>
      <c r="Y27" s="141">
        <f>VLOOKUP(H27,Bodování!$A$2:$B$67,2)</f>
        <v>0</v>
      </c>
      <c r="Z27" s="141">
        <f>VLOOKUP(I27,Bodování!$A$2:$B$67,2)</f>
        <v>0</v>
      </c>
      <c r="AA27" s="141">
        <f>VLOOKUP(J27,Bodování!$A$2:$B$67,2)</f>
        <v>0</v>
      </c>
      <c r="AB27" s="141">
        <f>VLOOKUP(K27,Bodování!$A$2:$B$67,2)</f>
        <v>0</v>
      </c>
      <c r="AC27" s="141">
        <f>VLOOKUP(L27,Bodování!$A$2:$B$67,2)</f>
        <v>0</v>
      </c>
      <c r="AD27" s="141">
        <f>VLOOKUP(M27,Bodování!$A$2:$B$67,2)</f>
        <v>0</v>
      </c>
      <c r="AE27" s="141">
        <f>VLOOKUP(N27,Bodování!$A$2:$B$67,2)</f>
        <v>0</v>
      </c>
      <c r="AF27" s="141">
        <f>VLOOKUP(O27,Bodování!$A$2:$B$67,2)</f>
        <v>0</v>
      </c>
      <c r="AG27" s="141">
        <f>VLOOKUP(P27,Bodování!$A$2:$B$67,2)</f>
        <v>0</v>
      </c>
      <c r="AH27" s="141">
        <f>VLOOKUP(Q27,Bodování!$A$2:$B$67,2)</f>
        <v>0</v>
      </c>
      <c r="AI27" s="142">
        <f t="shared" si="4"/>
        <v>0</v>
      </c>
      <c r="AJ27" s="142">
        <f t="shared" si="5"/>
        <v>0</v>
      </c>
      <c r="AK27" s="143">
        <f t="shared" si="6"/>
        <v>0</v>
      </c>
      <c r="AL27" s="144"/>
      <c r="AM27" s="144"/>
      <c r="AN27" s="144"/>
    </row>
    <row r="28" spans="1:40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47">
        <f t="shared" si="3"/>
        <v>0</v>
      </c>
      <c r="S28" s="140">
        <f>IF(COUNTBLANK(C28:Q28)&gt;(15-$C$2),R28,R28-VLOOKUP(AJ28,Bodování!$A$2:$B$67,2))</f>
        <v>0</v>
      </c>
      <c r="T28" s="141">
        <f>VLOOKUP(C28,Bodování!$A$2:$B$67,2)</f>
        <v>0</v>
      </c>
      <c r="U28" s="141">
        <f>VLOOKUP(D28,Bodování!$A$2:$B$67,2)</f>
        <v>0</v>
      </c>
      <c r="V28" s="141">
        <f>VLOOKUP(E28,Bodování!$A$2:$B$67,2)</f>
        <v>0</v>
      </c>
      <c r="W28" s="141">
        <f>VLOOKUP(F28,Bodování!$A$2:$B$67,2)</f>
        <v>0</v>
      </c>
      <c r="X28" s="141">
        <f>VLOOKUP(G28,Bodování!$A$2:$B$67,2)</f>
        <v>0</v>
      </c>
      <c r="Y28" s="141">
        <f>VLOOKUP(H28,Bodování!$A$2:$B$67,2)</f>
        <v>0</v>
      </c>
      <c r="Z28" s="141">
        <f>VLOOKUP(I28,Bodování!$A$2:$B$67,2)</f>
        <v>0</v>
      </c>
      <c r="AA28" s="141">
        <f>VLOOKUP(J28,Bodování!$A$2:$B$67,2)</f>
        <v>0</v>
      </c>
      <c r="AB28" s="141">
        <f>VLOOKUP(K28,Bodování!$A$2:$B$67,2)</f>
        <v>0</v>
      </c>
      <c r="AC28" s="141">
        <f>VLOOKUP(L28,Bodování!$A$2:$B$67,2)</f>
        <v>0</v>
      </c>
      <c r="AD28" s="141">
        <f>VLOOKUP(M28,Bodování!$A$2:$B$67,2)</f>
        <v>0</v>
      </c>
      <c r="AE28" s="141">
        <f>VLOOKUP(N28,Bodování!$A$2:$B$67,2)</f>
        <v>0</v>
      </c>
      <c r="AF28" s="141">
        <f>VLOOKUP(O28,Bodování!$A$2:$B$67,2)</f>
        <v>0</v>
      </c>
      <c r="AG28" s="141">
        <f>VLOOKUP(P28,Bodování!$A$2:$B$67,2)</f>
        <v>0</v>
      </c>
      <c r="AH28" s="141">
        <f>VLOOKUP(Q28,Bodování!$A$2:$B$67,2)</f>
        <v>0</v>
      </c>
      <c r="AI28" s="142">
        <f t="shared" si="4"/>
        <v>0</v>
      </c>
      <c r="AJ28" s="142">
        <f t="shared" si="5"/>
        <v>0</v>
      </c>
      <c r="AK28" s="143">
        <f t="shared" si="6"/>
        <v>0</v>
      </c>
      <c r="AL28" s="144"/>
      <c r="AM28" s="144"/>
      <c r="AN28" s="144"/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7">
        <f t="shared" si="3"/>
        <v>0</v>
      </c>
      <c r="S29" s="140">
        <f>IF(COUNTBLANK(C29:Q29)&gt;(15-$C$2),R29,R29-VLOOKUP(AJ29,Bodování!$A$2:$B$67,2))</f>
        <v>0</v>
      </c>
      <c r="T29" s="141">
        <f>VLOOKUP(C29,Bodování!$A$2:$B$67,2)</f>
        <v>0</v>
      </c>
      <c r="U29" s="141">
        <f>VLOOKUP(D29,Bodování!$A$2:$B$67,2)</f>
        <v>0</v>
      </c>
      <c r="V29" s="141">
        <f>VLOOKUP(E29,Bodování!$A$2:$B$67,2)</f>
        <v>0</v>
      </c>
      <c r="W29" s="141">
        <f>VLOOKUP(F29,Bodování!$A$2:$B$67,2)</f>
        <v>0</v>
      </c>
      <c r="X29" s="141">
        <f>VLOOKUP(G29,Bodování!$A$2:$B$67,2)</f>
        <v>0</v>
      </c>
      <c r="Y29" s="141">
        <f>VLOOKUP(H29,Bodování!$A$2:$B$67,2)</f>
        <v>0</v>
      </c>
      <c r="Z29" s="141">
        <f>VLOOKUP(I29,Bodování!$A$2:$B$67,2)</f>
        <v>0</v>
      </c>
      <c r="AA29" s="141">
        <f>VLOOKUP(J29,Bodování!$A$2:$B$67,2)</f>
        <v>0</v>
      </c>
      <c r="AB29" s="141">
        <f>VLOOKUP(K29,Bodování!$A$2:$B$67,2)</f>
        <v>0</v>
      </c>
      <c r="AC29" s="141">
        <f>VLOOKUP(L29,Bodování!$A$2:$B$67,2)</f>
        <v>0</v>
      </c>
      <c r="AD29" s="141">
        <f>VLOOKUP(M29,Bodování!$A$2:$B$67,2)</f>
        <v>0</v>
      </c>
      <c r="AE29" s="141">
        <f>VLOOKUP(N29,Bodování!$A$2:$B$67,2)</f>
        <v>0</v>
      </c>
      <c r="AF29" s="141">
        <f>VLOOKUP(O29,Bodování!$A$2:$B$67,2)</f>
        <v>0</v>
      </c>
      <c r="AG29" s="141">
        <f>VLOOKUP(P29,Bodování!$A$2:$B$67,2)</f>
        <v>0</v>
      </c>
      <c r="AH29" s="141">
        <f>VLOOKUP(Q29,Bodování!$A$2:$B$67,2)</f>
        <v>0</v>
      </c>
      <c r="AI29" s="142">
        <f t="shared" si="4"/>
        <v>0</v>
      </c>
      <c r="AJ29" s="142">
        <f t="shared" si="5"/>
        <v>0</v>
      </c>
      <c r="AK29" s="143">
        <f t="shared" si="6"/>
        <v>0</v>
      </c>
      <c r="AL29" s="144"/>
      <c r="AM29" s="145"/>
      <c r="AN29" s="145"/>
    </row>
    <row r="30" spans="1:40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40">
        <f t="shared" si="3"/>
        <v>0</v>
      </c>
      <c r="S30" s="140">
        <f>IF(COUNTBLANK(C30:Q30)&gt;(15-$C$2),R30,R30-VLOOKUP(AJ30,Bodování!$A$2:$B$67,2))</f>
        <v>0</v>
      </c>
      <c r="T30" s="141">
        <f>VLOOKUP(C30,Bodování!$A$2:$B$67,2)</f>
        <v>0</v>
      </c>
      <c r="U30" s="141">
        <f>VLOOKUP(D30,Bodování!$A$2:$B$67,2)</f>
        <v>0</v>
      </c>
      <c r="V30" s="141">
        <f>VLOOKUP(E30,Bodování!$A$2:$B$67,2)</f>
        <v>0</v>
      </c>
      <c r="W30" s="141">
        <f>VLOOKUP(F30,Bodování!$A$2:$B$67,2)</f>
        <v>0</v>
      </c>
      <c r="X30" s="141">
        <f>VLOOKUP(G30,Bodování!$A$2:$B$67,2)</f>
        <v>0</v>
      </c>
      <c r="Y30" s="141">
        <f>VLOOKUP(H30,Bodování!$A$2:$B$67,2)</f>
        <v>0</v>
      </c>
      <c r="Z30" s="141">
        <f>VLOOKUP(I30,Bodování!$A$2:$B$67,2)</f>
        <v>0</v>
      </c>
      <c r="AA30" s="141">
        <f>VLOOKUP(J30,Bodování!$A$2:$B$67,2)</f>
        <v>0</v>
      </c>
      <c r="AB30" s="141">
        <f>VLOOKUP(K30,Bodování!$A$2:$B$67,2)</f>
        <v>0</v>
      </c>
      <c r="AC30" s="141">
        <f>VLOOKUP(L30,Bodování!$A$2:$B$67,2)</f>
        <v>0</v>
      </c>
      <c r="AD30" s="141">
        <f>VLOOKUP(M30,Bodování!$A$2:$B$67,2)</f>
        <v>0</v>
      </c>
      <c r="AE30" s="141">
        <f>VLOOKUP(N30,Bodování!$A$2:$B$67,2)</f>
        <v>0</v>
      </c>
      <c r="AF30" s="141">
        <f>VLOOKUP(O30,Bodování!$A$2:$B$67,2)</f>
        <v>0</v>
      </c>
      <c r="AG30" s="141">
        <f>VLOOKUP(P30,Bodování!$A$2:$B$67,2)</f>
        <v>0</v>
      </c>
      <c r="AH30" s="141">
        <f>VLOOKUP(Q30,Bodování!$A$2:$B$67,2)</f>
        <v>0</v>
      </c>
      <c r="AI30" s="142">
        <f t="shared" si="4"/>
        <v>0</v>
      </c>
      <c r="AJ30" s="142">
        <f t="shared" si="5"/>
        <v>0</v>
      </c>
      <c r="AK30" s="143">
        <f t="shared" si="6"/>
        <v>0</v>
      </c>
      <c r="AL30" s="144"/>
      <c r="AM30" s="144"/>
      <c r="AN30" s="144"/>
    </row>
    <row r="31" spans="1:40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40">
        <f t="shared" si="3"/>
        <v>0</v>
      </c>
      <c r="S31" s="140">
        <f>IF(COUNTBLANK(C31:Q31)&gt;(15-$C$2),R31,R31-VLOOKUP(AJ31,Bodování!$A$2:$B$67,2))</f>
        <v>0</v>
      </c>
      <c r="T31" s="141">
        <f>VLOOKUP(C31,Bodování!$A$2:$B$67,2)</f>
        <v>0</v>
      </c>
      <c r="U31" s="141">
        <f>VLOOKUP(D31,Bodování!$A$2:$B$67,2)</f>
        <v>0</v>
      </c>
      <c r="V31" s="141">
        <f>VLOOKUP(E31,Bodování!$A$2:$B$67,2)</f>
        <v>0</v>
      </c>
      <c r="W31" s="141">
        <f>VLOOKUP(F31,Bodování!$A$2:$B$67,2)</f>
        <v>0</v>
      </c>
      <c r="X31" s="141">
        <f>VLOOKUP(G31,Bodování!$A$2:$B$67,2)</f>
        <v>0</v>
      </c>
      <c r="Y31" s="141">
        <f>VLOOKUP(H31,Bodování!$A$2:$B$67,2)</f>
        <v>0</v>
      </c>
      <c r="Z31" s="141">
        <f>VLOOKUP(I31,Bodování!$A$2:$B$67,2)</f>
        <v>0</v>
      </c>
      <c r="AA31" s="141">
        <f>VLOOKUP(J31,Bodování!$A$2:$B$67,2)</f>
        <v>0</v>
      </c>
      <c r="AB31" s="141">
        <f>VLOOKUP(K31,Bodování!$A$2:$B$67,2)</f>
        <v>0</v>
      </c>
      <c r="AC31" s="141">
        <f>VLOOKUP(L31,Bodování!$A$2:$B$67,2)</f>
        <v>0</v>
      </c>
      <c r="AD31" s="141">
        <f>VLOOKUP(M31,Bodování!$A$2:$B$67,2)</f>
        <v>0</v>
      </c>
      <c r="AE31" s="141">
        <f>VLOOKUP(N31,Bodování!$A$2:$B$67,2)</f>
        <v>0</v>
      </c>
      <c r="AF31" s="141">
        <f>VLOOKUP(O31,Bodování!$A$2:$B$67,2)</f>
        <v>0</v>
      </c>
      <c r="AG31" s="141">
        <f>VLOOKUP(P31,Bodování!$A$2:$B$67,2)</f>
        <v>0</v>
      </c>
      <c r="AH31" s="141">
        <f>VLOOKUP(Q31,Bodování!$A$2:$B$67,2)</f>
        <v>0</v>
      </c>
      <c r="AI31" s="142">
        <f t="shared" si="4"/>
        <v>0</v>
      </c>
      <c r="AJ31" s="142">
        <f t="shared" si="5"/>
        <v>0</v>
      </c>
      <c r="AK31" s="143">
        <f t="shared" si="6"/>
        <v>0</v>
      </c>
      <c r="AL31" s="144"/>
      <c r="AM31" s="144"/>
      <c r="AN31" s="144"/>
    </row>
    <row r="32" spans="1:40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40">
        <f t="shared" si="3"/>
        <v>0</v>
      </c>
      <c r="S32" s="140">
        <f>IF(COUNTBLANK(C32:Q32)&gt;(15-$C$2),R32,R32-VLOOKUP(AJ32,Bodování!$A$2:$B$67,2))</f>
        <v>0</v>
      </c>
      <c r="T32" s="141">
        <f>VLOOKUP(C32,Bodování!$A$2:$B$67,2)</f>
        <v>0</v>
      </c>
      <c r="U32" s="141">
        <f>VLOOKUP(D32,Bodování!$A$2:$B$67,2)</f>
        <v>0</v>
      </c>
      <c r="V32" s="141">
        <f>VLOOKUP(E32,Bodování!$A$2:$B$67,2)</f>
        <v>0</v>
      </c>
      <c r="W32" s="141">
        <f>VLOOKUP(F32,Bodování!$A$2:$B$67,2)</f>
        <v>0</v>
      </c>
      <c r="X32" s="141">
        <f>VLOOKUP(G32,Bodování!$A$2:$B$67,2)</f>
        <v>0</v>
      </c>
      <c r="Y32" s="141">
        <f>VLOOKUP(H32,Bodování!$A$2:$B$67,2)</f>
        <v>0</v>
      </c>
      <c r="Z32" s="141">
        <f>VLOOKUP(I32,Bodování!$A$2:$B$67,2)</f>
        <v>0</v>
      </c>
      <c r="AA32" s="141">
        <f>VLOOKUP(J32,Bodování!$A$2:$B$67,2)</f>
        <v>0</v>
      </c>
      <c r="AB32" s="141">
        <f>VLOOKUP(K32,Bodování!$A$2:$B$67,2)</f>
        <v>0</v>
      </c>
      <c r="AC32" s="141">
        <f>VLOOKUP(L32,Bodování!$A$2:$B$67,2)</f>
        <v>0</v>
      </c>
      <c r="AD32" s="141">
        <f>VLOOKUP(M32,Bodování!$A$2:$B$67,2)</f>
        <v>0</v>
      </c>
      <c r="AE32" s="141">
        <f>VLOOKUP(N32,Bodování!$A$2:$B$67,2)</f>
        <v>0</v>
      </c>
      <c r="AF32" s="141">
        <f>VLOOKUP(O32,Bodování!$A$2:$B$67,2)</f>
        <v>0</v>
      </c>
      <c r="AG32" s="141">
        <f>VLOOKUP(P32,Bodování!$A$2:$B$67,2)</f>
        <v>0</v>
      </c>
      <c r="AH32" s="141">
        <f>VLOOKUP(Q32,Bodování!$A$2:$B$67,2)</f>
        <v>0</v>
      </c>
      <c r="AI32" s="142">
        <f t="shared" si="4"/>
        <v>0</v>
      </c>
      <c r="AJ32" s="142">
        <f t="shared" si="5"/>
        <v>0</v>
      </c>
      <c r="AK32" s="143">
        <f t="shared" si="6"/>
        <v>0</v>
      </c>
      <c r="AL32" s="144"/>
      <c r="AM32" s="144"/>
      <c r="AN32" s="144"/>
    </row>
    <row r="33" spans="1:40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40">
        <f t="shared" si="3"/>
        <v>0</v>
      </c>
      <c r="S33" s="140">
        <f>IF(COUNTBLANK(C33:Q33)&gt;(15-$C$2),R33,R33-VLOOKUP(AJ33,Bodování!$A$2:$B$67,2))</f>
        <v>0</v>
      </c>
      <c r="T33" s="141">
        <f>VLOOKUP(C33,Bodování!$A$2:$B$67,2)</f>
        <v>0</v>
      </c>
      <c r="U33" s="141">
        <f>VLOOKUP(D33,Bodování!$A$2:$B$67,2)</f>
        <v>0</v>
      </c>
      <c r="V33" s="141">
        <f>VLOOKUP(E33,Bodování!$A$2:$B$67,2)</f>
        <v>0</v>
      </c>
      <c r="W33" s="141">
        <f>VLOOKUP(F33,Bodování!$A$2:$B$67,2)</f>
        <v>0</v>
      </c>
      <c r="X33" s="141">
        <f>VLOOKUP(G33,Bodování!$A$2:$B$67,2)</f>
        <v>0</v>
      </c>
      <c r="Y33" s="141">
        <f>VLOOKUP(H33,Bodování!$A$2:$B$67,2)</f>
        <v>0</v>
      </c>
      <c r="Z33" s="141">
        <f>VLOOKUP(I33,Bodování!$A$2:$B$67,2)</f>
        <v>0</v>
      </c>
      <c r="AA33" s="141">
        <f>VLOOKUP(J33,Bodování!$A$2:$B$67,2)</f>
        <v>0</v>
      </c>
      <c r="AB33" s="141">
        <f>VLOOKUP(K33,Bodování!$A$2:$B$67,2)</f>
        <v>0</v>
      </c>
      <c r="AC33" s="141">
        <f>VLOOKUP(L33,Bodování!$A$2:$B$67,2)</f>
        <v>0</v>
      </c>
      <c r="AD33" s="141">
        <f>VLOOKUP(M33,Bodování!$A$2:$B$67,2)</f>
        <v>0</v>
      </c>
      <c r="AE33" s="141">
        <f>VLOOKUP(N33,Bodování!$A$2:$B$67,2)</f>
        <v>0</v>
      </c>
      <c r="AF33" s="141">
        <f>VLOOKUP(O33,Bodování!$A$2:$B$67,2)</f>
        <v>0</v>
      </c>
      <c r="AG33" s="141">
        <f>VLOOKUP(P33,Bodování!$A$2:$B$67,2)</f>
        <v>0</v>
      </c>
      <c r="AH33" s="141">
        <f>VLOOKUP(Q33,Bodování!$A$2:$B$67,2)</f>
        <v>0</v>
      </c>
      <c r="AI33" s="142">
        <f t="shared" si="4"/>
        <v>0</v>
      </c>
      <c r="AJ33" s="142">
        <f t="shared" si="5"/>
        <v>0</v>
      </c>
      <c r="AK33" s="143">
        <f t="shared" si="6"/>
        <v>0</v>
      </c>
      <c r="AL33" s="144"/>
      <c r="AM33" s="144"/>
      <c r="AN33" s="144"/>
    </row>
    <row r="34" spans="1:40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47">
        <f t="shared" si="3"/>
        <v>0</v>
      </c>
      <c r="S34" s="140">
        <f>IF(COUNTBLANK(C34:Q34)&gt;(15-$C$2),R34,R34-VLOOKUP(AJ34,Bodování!$A$2:$B$67,2))</f>
        <v>0</v>
      </c>
      <c r="T34" s="141">
        <f>VLOOKUP(C34,Bodování!$A$2:$B$67,2)</f>
        <v>0</v>
      </c>
      <c r="U34" s="141">
        <f>VLOOKUP(D34,Bodování!$A$2:$B$67,2)</f>
        <v>0</v>
      </c>
      <c r="V34" s="141">
        <f>VLOOKUP(E34,Bodování!$A$2:$B$67,2)</f>
        <v>0</v>
      </c>
      <c r="W34" s="141">
        <f>VLOOKUP(F34,Bodování!$A$2:$B$67,2)</f>
        <v>0</v>
      </c>
      <c r="X34" s="141">
        <f>VLOOKUP(G34,Bodování!$A$2:$B$67,2)</f>
        <v>0</v>
      </c>
      <c r="Y34" s="141">
        <f>VLOOKUP(H34,Bodování!$A$2:$B$67,2)</f>
        <v>0</v>
      </c>
      <c r="Z34" s="141">
        <f>VLOOKUP(I34,Bodování!$A$2:$B$67,2)</f>
        <v>0</v>
      </c>
      <c r="AA34" s="141">
        <f>VLOOKUP(J34,Bodování!$A$2:$B$67,2)</f>
        <v>0</v>
      </c>
      <c r="AB34" s="141">
        <f>VLOOKUP(K34,Bodování!$A$2:$B$67,2)</f>
        <v>0</v>
      </c>
      <c r="AC34" s="141">
        <f>VLOOKUP(L34,Bodování!$A$2:$B$67,2)</f>
        <v>0</v>
      </c>
      <c r="AD34" s="141">
        <f>VLOOKUP(M34,Bodování!$A$2:$B$67,2)</f>
        <v>0</v>
      </c>
      <c r="AE34" s="141">
        <f>VLOOKUP(N34,Bodování!$A$2:$B$67,2)</f>
        <v>0</v>
      </c>
      <c r="AF34" s="141">
        <f>VLOOKUP(O34,Bodování!$A$2:$B$67,2)</f>
        <v>0</v>
      </c>
      <c r="AG34" s="141">
        <f>VLOOKUP(P34,Bodování!$A$2:$B$67,2)</f>
        <v>0</v>
      </c>
      <c r="AH34" s="141">
        <f>VLOOKUP(Q34,Bodování!$A$2:$B$67,2)</f>
        <v>0</v>
      </c>
      <c r="AI34" s="142">
        <f t="shared" si="4"/>
        <v>0</v>
      </c>
      <c r="AJ34" s="142">
        <f t="shared" si="5"/>
        <v>0</v>
      </c>
      <c r="AK34" s="143">
        <f t="shared" si="6"/>
        <v>0</v>
      </c>
      <c r="AL34" s="144"/>
      <c r="AM34" s="144"/>
      <c r="AN34" s="144"/>
    </row>
    <row r="35" spans="1:40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140">
        <f t="shared" si="3"/>
        <v>0</v>
      </c>
      <c r="S35" s="140">
        <f>IF(COUNTBLANK(C35:Q35)&gt;(15-$C$2),R35,R35-VLOOKUP(AJ35,Bodování!$A$2:$B$67,2))</f>
        <v>0</v>
      </c>
      <c r="T35" s="141">
        <f>VLOOKUP(C35,Bodování!$A$2:$B$67,2)</f>
        <v>0</v>
      </c>
      <c r="U35" s="141">
        <f>VLOOKUP(D35,Bodování!$A$2:$B$67,2)</f>
        <v>0</v>
      </c>
      <c r="V35" s="141">
        <f>VLOOKUP(E35,Bodování!$A$2:$B$67,2)</f>
        <v>0</v>
      </c>
      <c r="W35" s="141">
        <f>VLOOKUP(F35,Bodování!$A$2:$B$67,2)</f>
        <v>0</v>
      </c>
      <c r="X35" s="141">
        <f>VLOOKUP(G35,Bodování!$A$2:$B$67,2)</f>
        <v>0</v>
      </c>
      <c r="Y35" s="141">
        <f>VLOOKUP(H35,Bodování!$A$2:$B$67,2)</f>
        <v>0</v>
      </c>
      <c r="Z35" s="141">
        <f>VLOOKUP(I35,Bodování!$A$2:$B$67,2)</f>
        <v>0</v>
      </c>
      <c r="AA35" s="141">
        <f>VLOOKUP(J35,Bodování!$A$2:$B$67,2)</f>
        <v>0</v>
      </c>
      <c r="AB35" s="141">
        <f>VLOOKUP(K35,Bodování!$A$2:$B$67,2)</f>
        <v>0</v>
      </c>
      <c r="AC35" s="141">
        <f>VLOOKUP(L35,Bodování!$A$2:$B$67,2)</f>
        <v>0</v>
      </c>
      <c r="AD35" s="141">
        <f>VLOOKUP(M35,Bodování!$A$2:$B$67,2)</f>
        <v>0</v>
      </c>
      <c r="AE35" s="141">
        <f>VLOOKUP(N35,Bodování!$A$2:$B$67,2)</f>
        <v>0</v>
      </c>
      <c r="AF35" s="141">
        <f>VLOOKUP(O35,Bodování!$A$2:$B$67,2)</f>
        <v>0</v>
      </c>
      <c r="AG35" s="141">
        <f>VLOOKUP(P35,Bodování!$A$2:$B$67,2)</f>
        <v>0</v>
      </c>
      <c r="AH35" s="141">
        <f>VLOOKUP(Q35,Bodování!$A$2:$B$67,2)</f>
        <v>0</v>
      </c>
      <c r="AI35" s="142">
        <f t="shared" si="4"/>
        <v>0</v>
      </c>
      <c r="AJ35" s="142">
        <f t="shared" si="5"/>
        <v>0</v>
      </c>
      <c r="AK35" s="143">
        <f t="shared" si="6"/>
        <v>0</v>
      </c>
      <c r="AL35" s="144"/>
      <c r="AM35" s="144"/>
      <c r="AN35" s="144"/>
    </row>
    <row r="36" spans="1:40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140">
        <f t="shared" si="3"/>
        <v>0</v>
      </c>
      <c r="S36" s="140">
        <f>IF(COUNTBLANK(C36:Q36)&gt;(15-$C$2),R36,R36-VLOOKUP(AJ36,Bodování!$A$2:$B$67,2))</f>
        <v>0</v>
      </c>
      <c r="T36" s="141">
        <f>VLOOKUP(C36,Bodování!$A$2:$B$67,2)</f>
        <v>0</v>
      </c>
      <c r="U36" s="141">
        <f>VLOOKUP(D36,Bodování!$A$2:$B$67,2)</f>
        <v>0</v>
      </c>
      <c r="V36" s="141">
        <f>VLOOKUP(E36,Bodování!$A$2:$B$67,2)</f>
        <v>0</v>
      </c>
      <c r="W36" s="141">
        <f>VLOOKUP(F36,Bodování!$A$2:$B$67,2)</f>
        <v>0</v>
      </c>
      <c r="X36" s="141">
        <f>VLOOKUP(G36,Bodování!$A$2:$B$67,2)</f>
        <v>0</v>
      </c>
      <c r="Y36" s="141">
        <f>VLOOKUP(H36,Bodování!$A$2:$B$67,2)</f>
        <v>0</v>
      </c>
      <c r="Z36" s="141">
        <f>VLOOKUP(I36,Bodování!$A$2:$B$67,2)</f>
        <v>0</v>
      </c>
      <c r="AA36" s="141">
        <f>VLOOKUP(J36,Bodování!$A$2:$B$67,2)</f>
        <v>0</v>
      </c>
      <c r="AB36" s="141">
        <f>VLOOKUP(K36,Bodování!$A$2:$B$67,2)</f>
        <v>0</v>
      </c>
      <c r="AC36" s="141">
        <f>VLOOKUP(L36,Bodování!$A$2:$B$67,2)</f>
        <v>0</v>
      </c>
      <c r="AD36" s="141">
        <f>VLOOKUP(M36,Bodování!$A$2:$B$67,2)</f>
        <v>0</v>
      </c>
      <c r="AE36" s="141">
        <f>VLOOKUP(N36,Bodování!$A$2:$B$67,2)</f>
        <v>0</v>
      </c>
      <c r="AF36" s="141">
        <f>VLOOKUP(O36,Bodování!$A$2:$B$67,2)</f>
        <v>0</v>
      </c>
      <c r="AG36" s="141">
        <f>VLOOKUP(P36,Bodování!$A$2:$B$67,2)</f>
        <v>0</v>
      </c>
      <c r="AH36" s="141">
        <f>VLOOKUP(Q36,Bodování!$A$2:$B$67,2)</f>
        <v>0</v>
      </c>
      <c r="AI36" s="142">
        <f t="shared" si="4"/>
        <v>0</v>
      </c>
      <c r="AJ36" s="142">
        <f t="shared" si="5"/>
        <v>0</v>
      </c>
      <c r="AK36" s="143">
        <f t="shared" si="6"/>
        <v>0</v>
      </c>
      <c r="AL36" s="144"/>
      <c r="AM36" s="144"/>
      <c r="AN36" s="144"/>
    </row>
    <row r="37" spans="1:40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47">
        <f t="shared" si="3"/>
        <v>0</v>
      </c>
      <c r="S37" s="140">
        <f>IF(COUNTBLANK(C37:Q37)&gt;(15-$C$2),R37,R37-VLOOKUP(AJ37,Bodování!$A$2:$B$67,2))</f>
        <v>0</v>
      </c>
      <c r="T37" s="141">
        <f>VLOOKUP(C37,Bodování!$A$2:$B$67,2)</f>
        <v>0</v>
      </c>
      <c r="U37" s="141">
        <f>VLOOKUP(D37,Bodování!$A$2:$B$67,2)</f>
        <v>0</v>
      </c>
      <c r="V37" s="141">
        <f>VLOOKUP(E37,Bodování!$A$2:$B$67,2)</f>
        <v>0</v>
      </c>
      <c r="W37" s="141">
        <f>VLOOKUP(F37,Bodování!$A$2:$B$67,2)</f>
        <v>0</v>
      </c>
      <c r="X37" s="141">
        <f>VLOOKUP(G37,Bodování!$A$2:$B$67,2)</f>
        <v>0</v>
      </c>
      <c r="Y37" s="141">
        <f>VLOOKUP(H37,Bodování!$A$2:$B$67,2)</f>
        <v>0</v>
      </c>
      <c r="Z37" s="141">
        <f>VLOOKUP(I37,Bodování!$A$2:$B$67,2)</f>
        <v>0</v>
      </c>
      <c r="AA37" s="141">
        <f>VLOOKUP(J37,Bodování!$A$2:$B$67,2)</f>
        <v>0</v>
      </c>
      <c r="AB37" s="141">
        <f>VLOOKUP(K37,Bodování!$A$2:$B$67,2)</f>
        <v>0</v>
      </c>
      <c r="AC37" s="141">
        <f>VLOOKUP(L37,Bodování!$A$2:$B$67,2)</f>
        <v>0</v>
      </c>
      <c r="AD37" s="141">
        <f>VLOOKUP(M37,Bodování!$A$2:$B$67,2)</f>
        <v>0</v>
      </c>
      <c r="AE37" s="141">
        <f>VLOOKUP(N37,Bodování!$A$2:$B$67,2)</f>
        <v>0</v>
      </c>
      <c r="AF37" s="141">
        <f>VLOOKUP(O37,Bodování!$A$2:$B$67,2)</f>
        <v>0</v>
      </c>
      <c r="AG37" s="141">
        <f>VLOOKUP(P37,Bodování!$A$2:$B$67,2)</f>
        <v>0</v>
      </c>
      <c r="AH37" s="141">
        <f>VLOOKUP(Q37,Bodování!$A$2:$B$67,2)</f>
        <v>0</v>
      </c>
      <c r="AI37" s="142">
        <f t="shared" si="4"/>
        <v>0</v>
      </c>
      <c r="AJ37" s="142">
        <f t="shared" si="5"/>
        <v>0</v>
      </c>
      <c r="AK37" s="143">
        <f t="shared" si="6"/>
        <v>0</v>
      </c>
      <c r="AL37" s="144"/>
      <c r="AM37" s="144"/>
      <c r="AN37" s="144"/>
    </row>
    <row r="38" spans="1:40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47">
        <f aca="true" t="shared" si="8" ref="R38:R69">SUM(T38:AH38)</f>
        <v>0</v>
      </c>
      <c r="S38" s="140">
        <f>IF(COUNTBLANK(C38:Q38)&gt;(15-$C$2),R38,R38-VLOOKUP(AJ38,Bodování!$A$2:$B$67,2))</f>
        <v>0</v>
      </c>
      <c r="T38" s="141">
        <f>VLOOKUP(C38,Bodování!$A$2:$B$67,2)</f>
        <v>0</v>
      </c>
      <c r="U38" s="141">
        <f>VLOOKUP(D38,Bodování!$A$2:$B$67,2)</f>
        <v>0</v>
      </c>
      <c r="V38" s="141">
        <f>VLOOKUP(E38,Bodování!$A$2:$B$67,2)</f>
        <v>0</v>
      </c>
      <c r="W38" s="141">
        <f>VLOOKUP(F38,Bodování!$A$2:$B$67,2)</f>
        <v>0</v>
      </c>
      <c r="X38" s="141">
        <f>VLOOKUP(G38,Bodování!$A$2:$B$67,2)</f>
        <v>0</v>
      </c>
      <c r="Y38" s="141">
        <f>VLOOKUP(H38,Bodování!$A$2:$B$67,2)</f>
        <v>0</v>
      </c>
      <c r="Z38" s="141">
        <f>VLOOKUP(I38,Bodování!$A$2:$B$67,2)</f>
        <v>0</v>
      </c>
      <c r="AA38" s="141">
        <f>VLOOKUP(J38,Bodování!$A$2:$B$67,2)</f>
        <v>0</v>
      </c>
      <c r="AB38" s="141">
        <f>VLOOKUP(K38,Bodování!$A$2:$B$67,2)</f>
        <v>0</v>
      </c>
      <c r="AC38" s="141">
        <f>VLOOKUP(L38,Bodování!$A$2:$B$67,2)</f>
        <v>0</v>
      </c>
      <c r="AD38" s="141">
        <f>VLOOKUP(M38,Bodování!$A$2:$B$67,2)</f>
        <v>0</v>
      </c>
      <c r="AE38" s="141">
        <f>VLOOKUP(N38,Bodování!$A$2:$B$67,2)</f>
        <v>0</v>
      </c>
      <c r="AF38" s="141">
        <f>VLOOKUP(O38,Bodování!$A$2:$B$67,2)</f>
        <v>0</v>
      </c>
      <c r="AG38" s="141">
        <f>VLOOKUP(P38,Bodování!$A$2:$B$67,2)</f>
        <v>0</v>
      </c>
      <c r="AH38" s="141">
        <f>VLOOKUP(Q38,Bodování!$A$2:$B$67,2)</f>
        <v>0</v>
      </c>
      <c r="AI38" s="142">
        <f aca="true" t="shared" si="9" ref="AI38:AI69">MINA(C38:Q38)</f>
        <v>0</v>
      </c>
      <c r="AJ38" s="142">
        <f aca="true" t="shared" si="10" ref="AJ38:AJ69">MAX(C38:Q38)</f>
        <v>0</v>
      </c>
      <c r="AK38" s="143">
        <f aca="true" t="shared" si="11" ref="AK38:AK69">COUNT(C38:Q38)</f>
        <v>0</v>
      </c>
      <c r="AL38" s="144"/>
      <c r="AM38" s="144"/>
      <c r="AN38" s="144"/>
    </row>
    <row r="39" spans="1:40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47">
        <f t="shared" si="8"/>
        <v>0</v>
      </c>
      <c r="S39" s="140">
        <f>IF(COUNTBLANK(C39:Q39)&gt;(15-$C$2),R39,R39-VLOOKUP(AJ39,Bodování!$A$2:$B$67,2))</f>
        <v>0</v>
      </c>
      <c r="T39" s="141">
        <f>VLOOKUP(C39,Bodování!$A$2:$B$67,2)</f>
        <v>0</v>
      </c>
      <c r="U39" s="141">
        <f>VLOOKUP(D39,Bodování!$A$2:$B$67,2)</f>
        <v>0</v>
      </c>
      <c r="V39" s="141">
        <f>VLOOKUP(E39,Bodování!$A$2:$B$67,2)</f>
        <v>0</v>
      </c>
      <c r="W39" s="141">
        <f>VLOOKUP(F39,Bodování!$A$2:$B$67,2)</f>
        <v>0</v>
      </c>
      <c r="X39" s="141">
        <f>VLOOKUP(G39,Bodování!$A$2:$B$67,2)</f>
        <v>0</v>
      </c>
      <c r="Y39" s="141">
        <f>VLOOKUP(H39,Bodování!$A$2:$B$67,2)</f>
        <v>0</v>
      </c>
      <c r="Z39" s="141">
        <f>VLOOKUP(I39,Bodování!$A$2:$B$67,2)</f>
        <v>0</v>
      </c>
      <c r="AA39" s="141">
        <f>VLOOKUP(J39,Bodování!$A$2:$B$67,2)</f>
        <v>0</v>
      </c>
      <c r="AB39" s="141">
        <f>VLOOKUP(K39,Bodování!$A$2:$B$67,2)</f>
        <v>0</v>
      </c>
      <c r="AC39" s="141">
        <f>VLOOKUP(L39,Bodování!$A$2:$B$67,2)</f>
        <v>0</v>
      </c>
      <c r="AD39" s="141">
        <f>VLOOKUP(M39,Bodování!$A$2:$B$67,2)</f>
        <v>0</v>
      </c>
      <c r="AE39" s="141">
        <f>VLOOKUP(N39,Bodování!$A$2:$B$67,2)</f>
        <v>0</v>
      </c>
      <c r="AF39" s="141">
        <f>VLOOKUP(O39,Bodování!$A$2:$B$67,2)</f>
        <v>0</v>
      </c>
      <c r="AG39" s="141">
        <f>VLOOKUP(P39,Bodování!$A$2:$B$67,2)</f>
        <v>0</v>
      </c>
      <c r="AH39" s="141">
        <f>VLOOKUP(Q39,Bodování!$A$2:$B$67,2)</f>
        <v>0</v>
      </c>
      <c r="AI39" s="142">
        <f t="shared" si="9"/>
        <v>0</v>
      </c>
      <c r="AJ39" s="142">
        <f t="shared" si="10"/>
        <v>0</v>
      </c>
      <c r="AK39" s="143">
        <f t="shared" si="11"/>
        <v>0</v>
      </c>
      <c r="AL39" s="144"/>
      <c r="AM39" s="144"/>
      <c r="AN39" s="144"/>
    </row>
    <row r="40" spans="1:40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140">
        <f t="shared" si="8"/>
        <v>0</v>
      </c>
      <c r="S40" s="140">
        <f>IF(COUNTBLANK(C40:Q40)&gt;(15-$C$2),R40,R40-VLOOKUP(AJ40,Bodování!$A$2:$B$67,2))</f>
        <v>0</v>
      </c>
      <c r="T40" s="141">
        <f>VLOOKUP(C40,Bodování!$A$2:$B$67,2)</f>
        <v>0</v>
      </c>
      <c r="U40" s="141">
        <f>VLOOKUP(D40,Bodování!$A$2:$B$67,2)</f>
        <v>0</v>
      </c>
      <c r="V40" s="141">
        <f>VLOOKUP(E40,Bodování!$A$2:$B$67,2)</f>
        <v>0</v>
      </c>
      <c r="W40" s="141">
        <f>VLOOKUP(F40,Bodování!$A$2:$B$67,2)</f>
        <v>0</v>
      </c>
      <c r="X40" s="141">
        <f>VLOOKUP(G40,Bodování!$A$2:$B$67,2)</f>
        <v>0</v>
      </c>
      <c r="Y40" s="141">
        <f>VLOOKUP(H40,Bodování!$A$2:$B$67,2)</f>
        <v>0</v>
      </c>
      <c r="Z40" s="141">
        <f>VLOOKUP(I40,Bodování!$A$2:$B$67,2)</f>
        <v>0</v>
      </c>
      <c r="AA40" s="141">
        <f>VLOOKUP(J40,Bodování!$A$2:$B$67,2)</f>
        <v>0</v>
      </c>
      <c r="AB40" s="141">
        <f>VLOOKUP(K40,Bodování!$A$2:$B$67,2)</f>
        <v>0</v>
      </c>
      <c r="AC40" s="141">
        <f>VLOOKUP(L40,Bodování!$A$2:$B$67,2)</f>
        <v>0</v>
      </c>
      <c r="AD40" s="141">
        <f>VLOOKUP(M40,Bodování!$A$2:$B$67,2)</f>
        <v>0</v>
      </c>
      <c r="AE40" s="141">
        <f>VLOOKUP(N40,Bodování!$A$2:$B$67,2)</f>
        <v>0</v>
      </c>
      <c r="AF40" s="141">
        <f>VLOOKUP(O40,Bodování!$A$2:$B$67,2)</f>
        <v>0</v>
      </c>
      <c r="AG40" s="141">
        <f>VLOOKUP(P40,Bodování!$A$2:$B$67,2)</f>
        <v>0</v>
      </c>
      <c r="AH40" s="141">
        <f>VLOOKUP(Q40,Bodování!$A$2:$B$67,2)</f>
        <v>0</v>
      </c>
      <c r="AI40" s="142">
        <f t="shared" si="9"/>
        <v>0</v>
      </c>
      <c r="AJ40" s="142">
        <f t="shared" si="10"/>
        <v>0</v>
      </c>
      <c r="AK40" s="143">
        <f t="shared" si="11"/>
        <v>0</v>
      </c>
      <c r="AL40" s="144"/>
      <c r="AM40" s="144"/>
      <c r="AN40" s="144"/>
    </row>
    <row r="41" spans="1:40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47">
        <f t="shared" si="8"/>
        <v>0</v>
      </c>
      <c r="S41" s="140">
        <f>IF(COUNTBLANK(C41:Q41)&gt;(15-$C$2),R41,R41-VLOOKUP(AJ41,Bodování!$A$2:$B$67,2))</f>
        <v>0</v>
      </c>
      <c r="T41" s="141">
        <f>VLOOKUP(C41,Bodování!$A$2:$B$67,2)</f>
        <v>0</v>
      </c>
      <c r="U41" s="141">
        <f>VLOOKUP(D41,Bodování!$A$2:$B$67,2)</f>
        <v>0</v>
      </c>
      <c r="V41" s="141">
        <f>VLOOKUP(E41,Bodování!$A$2:$B$67,2)</f>
        <v>0</v>
      </c>
      <c r="W41" s="141">
        <f>VLOOKUP(F41,Bodování!$A$2:$B$67,2)</f>
        <v>0</v>
      </c>
      <c r="X41" s="141">
        <f>VLOOKUP(G41,Bodování!$A$2:$B$67,2)</f>
        <v>0</v>
      </c>
      <c r="Y41" s="141">
        <f>VLOOKUP(H41,Bodování!$A$2:$B$67,2)</f>
        <v>0</v>
      </c>
      <c r="Z41" s="141">
        <f>VLOOKUP(I41,Bodování!$A$2:$B$67,2)</f>
        <v>0</v>
      </c>
      <c r="AA41" s="141">
        <f>VLOOKUP(J41,Bodování!$A$2:$B$67,2)</f>
        <v>0</v>
      </c>
      <c r="AB41" s="141">
        <f>VLOOKUP(K41,Bodování!$A$2:$B$67,2)</f>
        <v>0</v>
      </c>
      <c r="AC41" s="141">
        <f>VLOOKUP(L41,Bodování!$A$2:$B$67,2)</f>
        <v>0</v>
      </c>
      <c r="AD41" s="141">
        <f>VLOOKUP(M41,Bodování!$A$2:$B$67,2)</f>
        <v>0</v>
      </c>
      <c r="AE41" s="141">
        <f>VLOOKUP(N41,Bodování!$A$2:$B$67,2)</f>
        <v>0</v>
      </c>
      <c r="AF41" s="141">
        <f>VLOOKUP(O41,Bodování!$A$2:$B$67,2)</f>
        <v>0</v>
      </c>
      <c r="AG41" s="141">
        <f>VLOOKUP(P41,Bodování!$A$2:$B$67,2)</f>
        <v>0</v>
      </c>
      <c r="AH41" s="141">
        <f>VLOOKUP(Q41,Bodování!$A$2:$B$67,2)</f>
        <v>0</v>
      </c>
      <c r="AI41" s="142">
        <f t="shared" si="9"/>
        <v>0</v>
      </c>
      <c r="AJ41" s="142">
        <f t="shared" si="10"/>
        <v>0</v>
      </c>
      <c r="AK41" s="143">
        <f t="shared" si="11"/>
        <v>0</v>
      </c>
      <c r="AL41" s="144"/>
      <c r="AM41" s="144"/>
      <c r="AN41" s="144"/>
    </row>
    <row r="42" spans="1:40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47">
        <f t="shared" si="8"/>
        <v>0</v>
      </c>
      <c r="S42" s="140">
        <f>IF(COUNTBLANK(C42:Q42)&gt;(15-$C$2),R42,R42-VLOOKUP(AJ42,Bodování!$A$2:$B$67,2))</f>
        <v>0</v>
      </c>
      <c r="T42" s="141">
        <f>VLOOKUP(C42,Bodování!$A$2:$B$67,2)</f>
        <v>0</v>
      </c>
      <c r="U42" s="141">
        <f>VLOOKUP(D42,Bodování!$A$2:$B$67,2)</f>
        <v>0</v>
      </c>
      <c r="V42" s="141">
        <f>VLOOKUP(E42,Bodování!$A$2:$B$67,2)</f>
        <v>0</v>
      </c>
      <c r="W42" s="141">
        <f>VLOOKUP(F42,Bodování!$A$2:$B$67,2)</f>
        <v>0</v>
      </c>
      <c r="X42" s="141">
        <f>VLOOKUP(G42,Bodování!$A$2:$B$67,2)</f>
        <v>0</v>
      </c>
      <c r="Y42" s="141">
        <f>VLOOKUP(H42,Bodování!$A$2:$B$67,2)</f>
        <v>0</v>
      </c>
      <c r="Z42" s="141">
        <f>VLOOKUP(I42,Bodování!$A$2:$B$67,2)</f>
        <v>0</v>
      </c>
      <c r="AA42" s="141">
        <f>VLOOKUP(J42,Bodování!$A$2:$B$67,2)</f>
        <v>0</v>
      </c>
      <c r="AB42" s="141">
        <f>VLOOKUP(K42,Bodování!$A$2:$B$67,2)</f>
        <v>0</v>
      </c>
      <c r="AC42" s="141">
        <f>VLOOKUP(L42,Bodování!$A$2:$B$67,2)</f>
        <v>0</v>
      </c>
      <c r="AD42" s="141">
        <f>VLOOKUP(M42,Bodování!$A$2:$B$67,2)</f>
        <v>0</v>
      </c>
      <c r="AE42" s="141">
        <f>VLOOKUP(N42,Bodování!$A$2:$B$67,2)</f>
        <v>0</v>
      </c>
      <c r="AF42" s="141">
        <f>VLOOKUP(O42,Bodování!$A$2:$B$67,2)</f>
        <v>0</v>
      </c>
      <c r="AG42" s="141">
        <f>VLOOKUP(P42,Bodování!$A$2:$B$67,2)</f>
        <v>0</v>
      </c>
      <c r="AH42" s="141">
        <f>VLOOKUP(Q42,Bodování!$A$2:$B$67,2)</f>
        <v>0</v>
      </c>
      <c r="AI42" s="142">
        <f t="shared" si="9"/>
        <v>0</v>
      </c>
      <c r="AJ42" s="142">
        <f t="shared" si="10"/>
        <v>0</v>
      </c>
      <c r="AK42" s="143">
        <f t="shared" si="11"/>
        <v>0</v>
      </c>
      <c r="AL42" s="144"/>
      <c r="AM42" s="144"/>
      <c r="AN42" s="144"/>
    </row>
    <row r="43" spans="1:40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47">
        <f t="shared" si="8"/>
        <v>0</v>
      </c>
      <c r="S43" s="140">
        <f>IF(COUNTBLANK(C43:Q43)&gt;(15-$C$2),R43,R43-VLOOKUP(AJ43,Bodování!$A$2:$B$67,2))</f>
        <v>0</v>
      </c>
      <c r="T43" s="141">
        <f>VLOOKUP(C43,Bodování!$A$2:$B$67,2)</f>
        <v>0</v>
      </c>
      <c r="U43" s="141">
        <f>VLOOKUP(D43,Bodování!$A$2:$B$67,2)</f>
        <v>0</v>
      </c>
      <c r="V43" s="141">
        <f>VLOOKUP(E43,Bodování!$A$2:$B$67,2)</f>
        <v>0</v>
      </c>
      <c r="W43" s="141">
        <f>VLOOKUP(F43,Bodování!$A$2:$B$67,2)</f>
        <v>0</v>
      </c>
      <c r="X43" s="141">
        <f>VLOOKUP(G43,Bodování!$A$2:$B$67,2)</f>
        <v>0</v>
      </c>
      <c r="Y43" s="141">
        <f>VLOOKUP(H43,Bodování!$A$2:$B$67,2)</f>
        <v>0</v>
      </c>
      <c r="Z43" s="141">
        <f>VLOOKUP(I43,Bodování!$A$2:$B$67,2)</f>
        <v>0</v>
      </c>
      <c r="AA43" s="141">
        <f>VLOOKUP(J43,Bodování!$A$2:$B$67,2)</f>
        <v>0</v>
      </c>
      <c r="AB43" s="141">
        <f>VLOOKUP(K43,Bodování!$A$2:$B$67,2)</f>
        <v>0</v>
      </c>
      <c r="AC43" s="141">
        <f>VLOOKUP(L43,Bodování!$A$2:$B$67,2)</f>
        <v>0</v>
      </c>
      <c r="AD43" s="141">
        <f>VLOOKUP(M43,Bodování!$A$2:$B$67,2)</f>
        <v>0</v>
      </c>
      <c r="AE43" s="141">
        <f>VLOOKUP(N43,Bodování!$A$2:$B$67,2)</f>
        <v>0</v>
      </c>
      <c r="AF43" s="141">
        <f>VLOOKUP(O43,Bodování!$A$2:$B$67,2)</f>
        <v>0</v>
      </c>
      <c r="AG43" s="141">
        <f>VLOOKUP(P43,Bodování!$A$2:$B$67,2)</f>
        <v>0</v>
      </c>
      <c r="AH43" s="141">
        <f>VLOOKUP(Q43,Bodování!$A$2:$B$67,2)</f>
        <v>0</v>
      </c>
      <c r="AI43" s="142">
        <f t="shared" si="9"/>
        <v>0</v>
      </c>
      <c r="AJ43" s="142">
        <f t="shared" si="10"/>
        <v>0</v>
      </c>
      <c r="AK43" s="143">
        <f t="shared" si="11"/>
        <v>0</v>
      </c>
      <c r="AL43" s="144"/>
      <c r="AM43" s="144"/>
      <c r="AN43" s="144"/>
    </row>
    <row r="44" spans="1:40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40">
        <f t="shared" si="8"/>
        <v>0</v>
      </c>
      <c r="S44" s="140">
        <f>IF(COUNTBLANK(C44:Q44)&gt;(15-$C$2),R44,R44-VLOOKUP(AJ44,Bodování!$A$2:$B$67,2))</f>
        <v>0</v>
      </c>
      <c r="T44" s="141">
        <f>VLOOKUP(C44,Bodování!$A$2:$B$67,2)</f>
        <v>0</v>
      </c>
      <c r="U44" s="141">
        <f>VLOOKUP(D44,Bodování!$A$2:$B$67,2)</f>
        <v>0</v>
      </c>
      <c r="V44" s="141">
        <f>VLOOKUP(E44,Bodování!$A$2:$B$67,2)</f>
        <v>0</v>
      </c>
      <c r="W44" s="141">
        <f>VLOOKUP(F44,Bodování!$A$2:$B$67,2)</f>
        <v>0</v>
      </c>
      <c r="X44" s="141">
        <f>VLOOKUP(G44,Bodování!$A$2:$B$67,2)</f>
        <v>0</v>
      </c>
      <c r="Y44" s="141">
        <f>VLOOKUP(H44,Bodování!$A$2:$B$67,2)</f>
        <v>0</v>
      </c>
      <c r="Z44" s="141">
        <f>VLOOKUP(I44,Bodování!$A$2:$B$67,2)</f>
        <v>0</v>
      </c>
      <c r="AA44" s="141">
        <f>VLOOKUP(J44,Bodování!$A$2:$B$67,2)</f>
        <v>0</v>
      </c>
      <c r="AB44" s="141">
        <f>VLOOKUP(K44,Bodování!$A$2:$B$67,2)</f>
        <v>0</v>
      </c>
      <c r="AC44" s="141">
        <f>VLOOKUP(L44,Bodování!$A$2:$B$67,2)</f>
        <v>0</v>
      </c>
      <c r="AD44" s="141">
        <f>VLOOKUP(M44,Bodování!$A$2:$B$67,2)</f>
        <v>0</v>
      </c>
      <c r="AE44" s="141">
        <f>VLOOKUP(N44,Bodování!$A$2:$B$67,2)</f>
        <v>0</v>
      </c>
      <c r="AF44" s="141">
        <f>VLOOKUP(O44,Bodování!$A$2:$B$67,2)</f>
        <v>0</v>
      </c>
      <c r="AG44" s="141">
        <f>VLOOKUP(P44,Bodování!$A$2:$B$67,2)</f>
        <v>0</v>
      </c>
      <c r="AH44" s="141">
        <f>VLOOKUP(Q44,Bodování!$A$2:$B$67,2)</f>
        <v>0</v>
      </c>
      <c r="AI44" s="142">
        <f t="shared" si="9"/>
        <v>0</v>
      </c>
      <c r="AJ44" s="142">
        <f t="shared" si="10"/>
        <v>0</v>
      </c>
      <c r="AK44" s="143">
        <f t="shared" si="11"/>
        <v>0</v>
      </c>
      <c r="AL44" s="144"/>
      <c r="AM44" s="144"/>
      <c r="AN44" s="144"/>
    </row>
    <row r="45" spans="1:40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47">
        <f t="shared" si="8"/>
        <v>0</v>
      </c>
      <c r="S45" s="140">
        <f>IF(COUNTBLANK(C45:Q45)&gt;(15-$C$2),R45,R45-VLOOKUP(AJ45,Bodování!$A$2:$B$67,2))</f>
        <v>0</v>
      </c>
      <c r="T45" s="141">
        <f>VLOOKUP(C45,Bodování!$A$2:$B$67,2)</f>
        <v>0</v>
      </c>
      <c r="U45" s="141">
        <f>VLOOKUP(D45,Bodování!$A$2:$B$67,2)</f>
        <v>0</v>
      </c>
      <c r="V45" s="141">
        <f>VLOOKUP(E45,Bodování!$A$2:$B$67,2)</f>
        <v>0</v>
      </c>
      <c r="W45" s="141">
        <f>VLOOKUP(F45,Bodování!$A$2:$B$67,2)</f>
        <v>0</v>
      </c>
      <c r="X45" s="141">
        <f>VLOOKUP(G45,Bodování!$A$2:$B$67,2)</f>
        <v>0</v>
      </c>
      <c r="Y45" s="141">
        <f>VLOOKUP(H45,Bodování!$A$2:$B$67,2)</f>
        <v>0</v>
      </c>
      <c r="Z45" s="141">
        <f>VLOOKUP(I45,Bodování!$A$2:$B$67,2)</f>
        <v>0</v>
      </c>
      <c r="AA45" s="141">
        <f>VLOOKUP(J45,Bodování!$A$2:$B$67,2)</f>
        <v>0</v>
      </c>
      <c r="AB45" s="141">
        <f>VLOOKUP(K45,Bodování!$A$2:$B$67,2)</f>
        <v>0</v>
      </c>
      <c r="AC45" s="141">
        <f>VLOOKUP(L45,Bodování!$A$2:$B$67,2)</f>
        <v>0</v>
      </c>
      <c r="AD45" s="141">
        <f>VLOOKUP(M45,Bodování!$A$2:$B$67,2)</f>
        <v>0</v>
      </c>
      <c r="AE45" s="141">
        <f>VLOOKUP(N45,Bodování!$A$2:$B$67,2)</f>
        <v>0</v>
      </c>
      <c r="AF45" s="141">
        <f>VLOOKUP(O45,Bodování!$A$2:$B$67,2)</f>
        <v>0</v>
      </c>
      <c r="AG45" s="141">
        <f>VLOOKUP(P45,Bodování!$A$2:$B$67,2)</f>
        <v>0</v>
      </c>
      <c r="AH45" s="141">
        <f>VLOOKUP(Q45,Bodování!$A$2:$B$67,2)</f>
        <v>0</v>
      </c>
      <c r="AI45" s="142">
        <f t="shared" si="9"/>
        <v>0</v>
      </c>
      <c r="AJ45" s="142">
        <f t="shared" si="10"/>
        <v>0</v>
      </c>
      <c r="AK45" s="143">
        <f t="shared" si="11"/>
        <v>0</v>
      </c>
      <c r="AL45" s="144"/>
      <c r="AM45" s="144"/>
      <c r="AN45" s="144"/>
    </row>
    <row r="46" spans="1:40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47">
        <f t="shared" si="8"/>
        <v>0</v>
      </c>
      <c r="S46" s="140">
        <f>IF(COUNTBLANK(C46:Q46)&gt;(15-$C$2),R46,R46-VLOOKUP(AJ46,Bodování!$A$2:$B$67,2))</f>
        <v>0</v>
      </c>
      <c r="T46" s="141">
        <f>VLOOKUP(C46,Bodování!$A$2:$B$67,2)</f>
        <v>0</v>
      </c>
      <c r="U46" s="141">
        <f>VLOOKUP(D46,Bodování!$A$2:$B$67,2)</f>
        <v>0</v>
      </c>
      <c r="V46" s="141">
        <f>VLOOKUP(E46,Bodování!$A$2:$B$67,2)</f>
        <v>0</v>
      </c>
      <c r="W46" s="141">
        <f>VLOOKUP(F46,Bodování!$A$2:$B$67,2)</f>
        <v>0</v>
      </c>
      <c r="X46" s="141">
        <f>VLOOKUP(G46,Bodování!$A$2:$B$67,2)</f>
        <v>0</v>
      </c>
      <c r="Y46" s="141">
        <f>VLOOKUP(H46,Bodování!$A$2:$B$67,2)</f>
        <v>0</v>
      </c>
      <c r="Z46" s="141">
        <f>VLOOKUP(I46,Bodování!$A$2:$B$67,2)</f>
        <v>0</v>
      </c>
      <c r="AA46" s="141">
        <f>VLOOKUP(J46,Bodování!$A$2:$B$67,2)</f>
        <v>0</v>
      </c>
      <c r="AB46" s="141">
        <f>VLOOKUP(K46,Bodování!$A$2:$B$67,2)</f>
        <v>0</v>
      </c>
      <c r="AC46" s="141">
        <f>VLOOKUP(L46,Bodování!$A$2:$B$67,2)</f>
        <v>0</v>
      </c>
      <c r="AD46" s="141">
        <f>VLOOKUP(M46,Bodování!$A$2:$B$67,2)</f>
        <v>0</v>
      </c>
      <c r="AE46" s="141">
        <f>VLOOKUP(N46,Bodování!$A$2:$B$67,2)</f>
        <v>0</v>
      </c>
      <c r="AF46" s="141">
        <f>VLOOKUP(O46,Bodování!$A$2:$B$67,2)</f>
        <v>0</v>
      </c>
      <c r="AG46" s="141">
        <f>VLOOKUP(P46,Bodování!$A$2:$B$67,2)</f>
        <v>0</v>
      </c>
      <c r="AH46" s="141">
        <f>VLOOKUP(Q46,Bodování!$A$2:$B$67,2)</f>
        <v>0</v>
      </c>
      <c r="AI46" s="142">
        <f t="shared" si="9"/>
        <v>0</v>
      </c>
      <c r="AJ46" s="142">
        <f t="shared" si="10"/>
        <v>0</v>
      </c>
      <c r="AK46" s="143">
        <f t="shared" si="11"/>
        <v>0</v>
      </c>
      <c r="AL46" s="144"/>
      <c r="AM46" s="144"/>
      <c r="AN46" s="144"/>
    </row>
    <row r="47" spans="1:40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141">
        <f>VLOOKUP(C47,Bodování!$A$2:$B$67,2)</f>
        <v>0</v>
      </c>
      <c r="U47" s="141">
        <f>VLOOKUP(D47,Bodování!$A$2:$B$67,2)</f>
        <v>0</v>
      </c>
      <c r="V47" s="141">
        <f>VLOOKUP(E47,Bodování!$A$2:$B$67,2)</f>
        <v>0</v>
      </c>
      <c r="W47" s="141">
        <f>VLOOKUP(F47,Bodování!$A$2:$B$67,2)</f>
        <v>0</v>
      </c>
      <c r="X47" s="141">
        <f>VLOOKUP(G47,Bodování!$A$2:$B$67,2)</f>
        <v>0</v>
      </c>
      <c r="Y47" s="141">
        <f>VLOOKUP(H47,Bodování!$A$2:$B$67,2)</f>
        <v>0</v>
      </c>
      <c r="Z47" s="141">
        <f>VLOOKUP(I47,Bodování!$A$2:$B$67,2)</f>
        <v>0</v>
      </c>
      <c r="AA47" s="141">
        <f>VLOOKUP(J47,Bodování!$A$2:$B$67,2)</f>
        <v>0</v>
      </c>
      <c r="AB47" s="141">
        <f>VLOOKUP(K47,Bodování!$A$2:$B$67,2)</f>
        <v>0</v>
      </c>
      <c r="AC47" s="141">
        <f>VLOOKUP(L47,Bodování!$A$2:$B$67,2)</f>
        <v>0</v>
      </c>
      <c r="AD47" s="141">
        <f>VLOOKUP(M47,Bodování!$A$2:$B$67,2)</f>
        <v>0</v>
      </c>
      <c r="AE47" s="141">
        <f>VLOOKUP(N47,Bodování!$A$2:$B$67,2)</f>
        <v>0</v>
      </c>
      <c r="AF47" s="141">
        <f>VLOOKUP(O47,Bodování!$A$2:$B$67,2)</f>
        <v>0</v>
      </c>
      <c r="AG47" s="141">
        <f>VLOOKUP(P47,Bodování!$A$2:$B$67,2)</f>
        <v>0</v>
      </c>
      <c r="AH47" s="141">
        <f>VLOOKUP(Q47,Bodování!$A$2:$B$67,2)</f>
        <v>0</v>
      </c>
      <c r="AI47" s="142">
        <f t="shared" si="9"/>
        <v>0</v>
      </c>
      <c r="AJ47" s="142">
        <f t="shared" si="10"/>
        <v>0</v>
      </c>
      <c r="AK47" s="143">
        <f t="shared" si="11"/>
        <v>0</v>
      </c>
      <c r="AL47" s="144"/>
      <c r="AM47" s="144"/>
      <c r="AN47" s="144"/>
    </row>
    <row r="48" spans="1:40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141">
        <f>VLOOKUP(C48,Bodování!$A$2:$B$67,2)</f>
        <v>0</v>
      </c>
      <c r="U48" s="141">
        <f>VLOOKUP(D48,Bodování!$A$2:$B$67,2)</f>
        <v>0</v>
      </c>
      <c r="V48" s="141">
        <f>VLOOKUP(E48,Bodování!$A$2:$B$67,2)</f>
        <v>0</v>
      </c>
      <c r="W48" s="141">
        <f>VLOOKUP(F48,Bodování!$A$2:$B$67,2)</f>
        <v>0</v>
      </c>
      <c r="X48" s="141">
        <f>VLOOKUP(G48,Bodování!$A$2:$B$67,2)</f>
        <v>0</v>
      </c>
      <c r="Y48" s="141">
        <f>VLOOKUP(H48,Bodování!$A$2:$B$67,2)</f>
        <v>0</v>
      </c>
      <c r="Z48" s="141">
        <f>VLOOKUP(I48,Bodování!$A$2:$B$67,2)</f>
        <v>0</v>
      </c>
      <c r="AA48" s="141">
        <f>VLOOKUP(J48,Bodování!$A$2:$B$67,2)</f>
        <v>0</v>
      </c>
      <c r="AB48" s="141">
        <f>VLOOKUP(K48,Bodování!$A$2:$B$67,2)</f>
        <v>0</v>
      </c>
      <c r="AC48" s="141">
        <f>VLOOKUP(L48,Bodování!$A$2:$B$67,2)</f>
        <v>0</v>
      </c>
      <c r="AD48" s="141">
        <f>VLOOKUP(M48,Bodování!$A$2:$B$67,2)</f>
        <v>0</v>
      </c>
      <c r="AE48" s="141">
        <f>VLOOKUP(N48,Bodování!$A$2:$B$67,2)</f>
        <v>0</v>
      </c>
      <c r="AF48" s="141">
        <f>VLOOKUP(O48,Bodování!$A$2:$B$67,2)</f>
        <v>0</v>
      </c>
      <c r="AG48" s="141">
        <f>VLOOKUP(P48,Bodování!$A$2:$B$67,2)</f>
        <v>0</v>
      </c>
      <c r="AH48" s="141">
        <f>VLOOKUP(Q48,Bodování!$A$2:$B$67,2)</f>
        <v>0</v>
      </c>
      <c r="AI48" s="142">
        <f t="shared" si="9"/>
        <v>0</v>
      </c>
      <c r="AJ48" s="142">
        <f t="shared" si="10"/>
        <v>0</v>
      </c>
      <c r="AK48" s="143">
        <f t="shared" si="11"/>
        <v>0</v>
      </c>
      <c r="AL48" s="144"/>
      <c r="AM48" s="144"/>
      <c r="AN48" s="144"/>
    </row>
    <row r="49" spans="1:40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141">
        <f>VLOOKUP(C49,Bodování!$A$2:$B$67,2)</f>
        <v>0</v>
      </c>
      <c r="U49" s="141">
        <f>VLOOKUP(D49,Bodování!$A$2:$B$67,2)</f>
        <v>0</v>
      </c>
      <c r="V49" s="141">
        <f>VLOOKUP(E49,Bodování!$A$2:$B$67,2)</f>
        <v>0</v>
      </c>
      <c r="W49" s="141">
        <f>VLOOKUP(F49,Bodování!$A$2:$B$67,2)</f>
        <v>0</v>
      </c>
      <c r="X49" s="141">
        <f>VLOOKUP(G49,Bodování!$A$2:$B$67,2)</f>
        <v>0</v>
      </c>
      <c r="Y49" s="141">
        <f>VLOOKUP(H49,Bodování!$A$2:$B$67,2)</f>
        <v>0</v>
      </c>
      <c r="Z49" s="141">
        <f>VLOOKUP(I49,Bodování!$A$2:$B$67,2)</f>
        <v>0</v>
      </c>
      <c r="AA49" s="141">
        <f>VLOOKUP(J49,Bodování!$A$2:$B$67,2)</f>
        <v>0</v>
      </c>
      <c r="AB49" s="141">
        <f>VLOOKUP(K49,Bodování!$A$2:$B$67,2)</f>
        <v>0</v>
      </c>
      <c r="AC49" s="141">
        <f>VLOOKUP(L49,Bodování!$A$2:$B$67,2)</f>
        <v>0</v>
      </c>
      <c r="AD49" s="141">
        <f>VLOOKUP(M49,Bodování!$A$2:$B$67,2)</f>
        <v>0</v>
      </c>
      <c r="AE49" s="141">
        <f>VLOOKUP(N49,Bodování!$A$2:$B$67,2)</f>
        <v>0</v>
      </c>
      <c r="AF49" s="141">
        <f>VLOOKUP(O49,Bodování!$A$2:$B$67,2)</f>
        <v>0</v>
      </c>
      <c r="AG49" s="141">
        <f>VLOOKUP(P49,Bodování!$A$2:$B$67,2)</f>
        <v>0</v>
      </c>
      <c r="AH49" s="141">
        <f>VLOOKUP(Q49,Bodování!$A$2:$B$67,2)</f>
        <v>0</v>
      </c>
      <c r="AI49" s="142">
        <f t="shared" si="9"/>
        <v>0</v>
      </c>
      <c r="AJ49" s="142">
        <f t="shared" si="10"/>
        <v>0</v>
      </c>
      <c r="AK49" s="143">
        <f t="shared" si="11"/>
        <v>0</v>
      </c>
      <c r="AL49" s="144"/>
      <c r="AM49" s="144"/>
      <c r="AN49" s="144"/>
    </row>
    <row r="50" spans="1:40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141">
        <f>VLOOKUP(C50,Bodování!$A$2:$B$67,2)</f>
        <v>0</v>
      </c>
      <c r="U50" s="141">
        <f>VLOOKUP(D50,Bodování!$A$2:$B$67,2)</f>
        <v>0</v>
      </c>
      <c r="V50" s="141">
        <f>VLOOKUP(E50,Bodování!$A$2:$B$67,2)</f>
        <v>0</v>
      </c>
      <c r="W50" s="141">
        <f>VLOOKUP(F50,Bodování!$A$2:$B$67,2)</f>
        <v>0</v>
      </c>
      <c r="X50" s="141">
        <f>VLOOKUP(G50,Bodování!$A$2:$B$67,2)</f>
        <v>0</v>
      </c>
      <c r="Y50" s="141">
        <f>VLOOKUP(H50,Bodování!$A$2:$B$67,2)</f>
        <v>0</v>
      </c>
      <c r="Z50" s="141">
        <f>VLOOKUP(I50,Bodování!$A$2:$B$67,2)</f>
        <v>0</v>
      </c>
      <c r="AA50" s="141">
        <f>VLOOKUP(J50,Bodování!$A$2:$B$67,2)</f>
        <v>0</v>
      </c>
      <c r="AB50" s="141">
        <f>VLOOKUP(K50,Bodování!$A$2:$B$67,2)</f>
        <v>0</v>
      </c>
      <c r="AC50" s="141">
        <f>VLOOKUP(L50,Bodování!$A$2:$B$67,2)</f>
        <v>0</v>
      </c>
      <c r="AD50" s="141">
        <f>VLOOKUP(M50,Bodování!$A$2:$B$67,2)</f>
        <v>0</v>
      </c>
      <c r="AE50" s="141">
        <f>VLOOKUP(N50,Bodování!$A$2:$B$67,2)</f>
        <v>0</v>
      </c>
      <c r="AF50" s="141">
        <f>VLOOKUP(O50,Bodování!$A$2:$B$67,2)</f>
        <v>0</v>
      </c>
      <c r="AG50" s="141">
        <f>VLOOKUP(P50,Bodování!$A$2:$B$67,2)</f>
        <v>0</v>
      </c>
      <c r="AH50" s="141">
        <f>VLOOKUP(Q50,Bodování!$A$2:$B$67,2)</f>
        <v>0</v>
      </c>
      <c r="AI50" s="142">
        <f t="shared" si="9"/>
        <v>0</v>
      </c>
      <c r="AJ50" s="142">
        <f t="shared" si="10"/>
        <v>0</v>
      </c>
      <c r="AK50" s="143">
        <f t="shared" si="11"/>
        <v>0</v>
      </c>
      <c r="AL50" s="144"/>
      <c r="AM50" s="144"/>
      <c r="AN50" s="144"/>
    </row>
    <row r="51" spans="1:40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141">
        <f>VLOOKUP(C51,Bodování!$A$2:$B$67,2)</f>
        <v>0</v>
      </c>
      <c r="U51" s="141">
        <f>VLOOKUP(D51,Bodování!$A$2:$B$67,2)</f>
        <v>0</v>
      </c>
      <c r="V51" s="141">
        <f>VLOOKUP(E51,Bodování!$A$2:$B$67,2)</f>
        <v>0</v>
      </c>
      <c r="W51" s="141">
        <f>VLOOKUP(F51,Bodování!$A$2:$B$67,2)</f>
        <v>0</v>
      </c>
      <c r="X51" s="141">
        <f>VLOOKUP(G51,Bodování!$A$2:$B$67,2)</f>
        <v>0</v>
      </c>
      <c r="Y51" s="141">
        <f>VLOOKUP(H51,Bodování!$A$2:$B$67,2)</f>
        <v>0</v>
      </c>
      <c r="Z51" s="141">
        <f>VLOOKUP(I51,Bodování!$A$2:$B$67,2)</f>
        <v>0</v>
      </c>
      <c r="AA51" s="141">
        <f>VLOOKUP(J51,Bodování!$A$2:$B$67,2)</f>
        <v>0</v>
      </c>
      <c r="AB51" s="141">
        <f>VLOOKUP(K51,Bodování!$A$2:$B$67,2)</f>
        <v>0</v>
      </c>
      <c r="AC51" s="141">
        <f>VLOOKUP(L51,Bodování!$A$2:$B$67,2)</f>
        <v>0</v>
      </c>
      <c r="AD51" s="141">
        <f>VLOOKUP(M51,Bodování!$A$2:$B$67,2)</f>
        <v>0</v>
      </c>
      <c r="AE51" s="141">
        <f>VLOOKUP(N51,Bodování!$A$2:$B$67,2)</f>
        <v>0</v>
      </c>
      <c r="AF51" s="141">
        <f>VLOOKUP(O51,Bodování!$A$2:$B$67,2)</f>
        <v>0</v>
      </c>
      <c r="AG51" s="141">
        <f>VLOOKUP(P51,Bodování!$A$2:$B$67,2)</f>
        <v>0</v>
      </c>
      <c r="AH51" s="141">
        <f>VLOOKUP(Q51,Bodování!$A$2:$B$67,2)</f>
        <v>0</v>
      </c>
      <c r="AI51" s="142">
        <f t="shared" si="9"/>
        <v>0</v>
      </c>
      <c r="AJ51" s="142">
        <f t="shared" si="10"/>
        <v>0</v>
      </c>
      <c r="AK51" s="143">
        <f t="shared" si="11"/>
        <v>0</v>
      </c>
      <c r="AL51" s="144"/>
      <c r="AM51" s="144"/>
      <c r="AN51" s="144"/>
    </row>
    <row r="52" spans="1:40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141">
        <f>VLOOKUP(C52,Bodování!$A$2:$B$67,2)</f>
        <v>0</v>
      </c>
      <c r="U52" s="141">
        <f>VLOOKUP(D52,Bodování!$A$2:$B$67,2)</f>
        <v>0</v>
      </c>
      <c r="V52" s="141">
        <f>VLOOKUP(E52,Bodování!$A$2:$B$67,2)</f>
        <v>0</v>
      </c>
      <c r="W52" s="141">
        <f>VLOOKUP(F52,Bodování!$A$2:$B$67,2)</f>
        <v>0</v>
      </c>
      <c r="X52" s="141">
        <f>VLOOKUP(G52,Bodování!$A$2:$B$67,2)</f>
        <v>0</v>
      </c>
      <c r="Y52" s="141">
        <f>VLOOKUP(H52,Bodování!$A$2:$B$67,2)</f>
        <v>0</v>
      </c>
      <c r="Z52" s="141">
        <f>VLOOKUP(I52,Bodování!$A$2:$B$67,2)</f>
        <v>0</v>
      </c>
      <c r="AA52" s="141">
        <f>VLOOKUP(J52,Bodování!$A$2:$B$67,2)</f>
        <v>0</v>
      </c>
      <c r="AB52" s="141">
        <f>VLOOKUP(K52,Bodování!$A$2:$B$67,2)</f>
        <v>0</v>
      </c>
      <c r="AC52" s="141">
        <f>VLOOKUP(L52,Bodování!$A$2:$B$67,2)</f>
        <v>0</v>
      </c>
      <c r="AD52" s="141">
        <f>VLOOKUP(M52,Bodování!$A$2:$B$67,2)</f>
        <v>0</v>
      </c>
      <c r="AE52" s="141">
        <f>VLOOKUP(N52,Bodování!$A$2:$B$67,2)</f>
        <v>0</v>
      </c>
      <c r="AF52" s="141">
        <f>VLOOKUP(O52,Bodování!$A$2:$B$67,2)</f>
        <v>0</v>
      </c>
      <c r="AG52" s="141">
        <f>VLOOKUP(P52,Bodování!$A$2:$B$67,2)</f>
        <v>0</v>
      </c>
      <c r="AH52" s="141">
        <f>VLOOKUP(Q52,Bodování!$A$2:$B$67,2)</f>
        <v>0</v>
      </c>
      <c r="AI52" s="142">
        <f t="shared" si="9"/>
        <v>0</v>
      </c>
      <c r="AJ52" s="142">
        <f t="shared" si="10"/>
        <v>0</v>
      </c>
      <c r="AK52" s="143">
        <f t="shared" si="11"/>
        <v>0</v>
      </c>
      <c r="AL52" s="144"/>
      <c r="AM52" s="144"/>
      <c r="AN52" s="144"/>
    </row>
    <row r="53" spans="1:40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141">
        <f>VLOOKUP(C53,Bodování!$A$2:$B$67,2)</f>
        <v>0</v>
      </c>
      <c r="U53" s="141">
        <f>VLOOKUP(D53,Bodování!$A$2:$B$67,2)</f>
        <v>0</v>
      </c>
      <c r="V53" s="141">
        <f>VLOOKUP(E53,Bodování!$A$2:$B$67,2)</f>
        <v>0</v>
      </c>
      <c r="W53" s="141">
        <f>VLOOKUP(F53,Bodování!$A$2:$B$67,2)</f>
        <v>0</v>
      </c>
      <c r="X53" s="141">
        <f>VLOOKUP(G53,Bodování!$A$2:$B$67,2)</f>
        <v>0</v>
      </c>
      <c r="Y53" s="141">
        <f>VLOOKUP(H53,Bodování!$A$2:$B$67,2)</f>
        <v>0</v>
      </c>
      <c r="Z53" s="141">
        <f>VLOOKUP(I53,Bodování!$A$2:$B$67,2)</f>
        <v>0</v>
      </c>
      <c r="AA53" s="141">
        <f>VLOOKUP(J53,Bodování!$A$2:$B$67,2)</f>
        <v>0</v>
      </c>
      <c r="AB53" s="141">
        <f>VLOOKUP(K53,Bodování!$A$2:$B$67,2)</f>
        <v>0</v>
      </c>
      <c r="AC53" s="141">
        <f>VLOOKUP(L53,Bodování!$A$2:$B$67,2)</f>
        <v>0</v>
      </c>
      <c r="AD53" s="141">
        <f>VLOOKUP(M53,Bodování!$A$2:$B$67,2)</f>
        <v>0</v>
      </c>
      <c r="AE53" s="141">
        <f>VLOOKUP(N53,Bodování!$A$2:$B$67,2)</f>
        <v>0</v>
      </c>
      <c r="AF53" s="141">
        <f>VLOOKUP(O53,Bodování!$A$2:$B$67,2)</f>
        <v>0</v>
      </c>
      <c r="AG53" s="141">
        <f>VLOOKUP(P53,Bodování!$A$2:$B$67,2)</f>
        <v>0</v>
      </c>
      <c r="AH53" s="141">
        <f>VLOOKUP(Q53,Bodování!$A$2:$B$67,2)</f>
        <v>0</v>
      </c>
      <c r="AI53" s="142">
        <f t="shared" si="9"/>
        <v>0</v>
      </c>
      <c r="AJ53" s="142">
        <f t="shared" si="10"/>
        <v>0</v>
      </c>
      <c r="AK53" s="143">
        <f t="shared" si="11"/>
        <v>0</v>
      </c>
      <c r="AL53" s="144"/>
      <c r="AM53" s="144"/>
      <c r="AN53" s="144"/>
    </row>
    <row r="54" spans="1:40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141">
        <f>VLOOKUP(C54,Bodování!$A$2:$B$67,2)</f>
        <v>0</v>
      </c>
      <c r="U54" s="141">
        <f>VLOOKUP(D54,Bodování!$A$2:$B$67,2)</f>
        <v>0</v>
      </c>
      <c r="V54" s="141">
        <f>VLOOKUP(E54,Bodování!$A$2:$B$67,2)</f>
        <v>0</v>
      </c>
      <c r="W54" s="141">
        <f>VLOOKUP(F54,Bodování!$A$2:$B$67,2)</f>
        <v>0</v>
      </c>
      <c r="X54" s="141">
        <f>VLOOKUP(G54,Bodování!$A$2:$B$67,2)</f>
        <v>0</v>
      </c>
      <c r="Y54" s="141">
        <f>VLOOKUP(H54,Bodování!$A$2:$B$67,2)</f>
        <v>0</v>
      </c>
      <c r="Z54" s="141">
        <f>VLOOKUP(I54,Bodování!$A$2:$B$67,2)</f>
        <v>0</v>
      </c>
      <c r="AA54" s="141">
        <f>VLOOKUP(J54,Bodování!$A$2:$B$67,2)</f>
        <v>0</v>
      </c>
      <c r="AB54" s="141">
        <f>VLOOKUP(K54,Bodování!$A$2:$B$67,2)</f>
        <v>0</v>
      </c>
      <c r="AC54" s="141">
        <f>VLOOKUP(L54,Bodování!$A$2:$B$67,2)</f>
        <v>0</v>
      </c>
      <c r="AD54" s="141">
        <f>VLOOKUP(M54,Bodování!$A$2:$B$67,2)</f>
        <v>0</v>
      </c>
      <c r="AE54" s="141">
        <f>VLOOKUP(N54,Bodování!$A$2:$B$67,2)</f>
        <v>0</v>
      </c>
      <c r="AF54" s="141">
        <f>VLOOKUP(O54,Bodování!$A$2:$B$67,2)</f>
        <v>0</v>
      </c>
      <c r="AG54" s="141">
        <f>VLOOKUP(P54,Bodování!$A$2:$B$67,2)</f>
        <v>0</v>
      </c>
      <c r="AH54" s="141">
        <f>VLOOKUP(Q54,Bodování!$A$2:$B$67,2)</f>
        <v>0</v>
      </c>
      <c r="AI54" s="142">
        <f t="shared" si="9"/>
        <v>0</v>
      </c>
      <c r="AJ54" s="142">
        <f t="shared" si="10"/>
        <v>0</v>
      </c>
      <c r="AK54" s="143">
        <f t="shared" si="11"/>
        <v>0</v>
      </c>
      <c r="AL54" s="144"/>
      <c r="AM54" s="144"/>
      <c r="AN54" s="144"/>
    </row>
    <row r="55" spans="1:40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141">
        <f>VLOOKUP(C55,Bodování!$A$2:$B$67,2)</f>
        <v>0</v>
      </c>
      <c r="U55" s="141">
        <f>VLOOKUP(D55,Bodování!$A$2:$B$67,2)</f>
        <v>0</v>
      </c>
      <c r="V55" s="141">
        <f>VLOOKUP(E55,Bodování!$A$2:$B$67,2)</f>
        <v>0</v>
      </c>
      <c r="W55" s="141">
        <f>VLOOKUP(F55,Bodování!$A$2:$B$67,2)</f>
        <v>0</v>
      </c>
      <c r="X55" s="141">
        <f>VLOOKUP(G55,Bodování!$A$2:$B$67,2)</f>
        <v>0</v>
      </c>
      <c r="Y55" s="141">
        <f>VLOOKUP(H55,Bodování!$A$2:$B$67,2)</f>
        <v>0</v>
      </c>
      <c r="Z55" s="141">
        <f>VLOOKUP(I55,Bodování!$A$2:$B$67,2)</f>
        <v>0</v>
      </c>
      <c r="AA55" s="141">
        <f>VLOOKUP(J55,Bodování!$A$2:$B$67,2)</f>
        <v>0</v>
      </c>
      <c r="AB55" s="141">
        <f>VLOOKUP(K55,Bodování!$A$2:$B$67,2)</f>
        <v>0</v>
      </c>
      <c r="AC55" s="141">
        <f>VLOOKUP(L55,Bodování!$A$2:$B$67,2)</f>
        <v>0</v>
      </c>
      <c r="AD55" s="141">
        <f>VLOOKUP(M55,Bodování!$A$2:$B$67,2)</f>
        <v>0</v>
      </c>
      <c r="AE55" s="141">
        <f>VLOOKUP(N55,Bodování!$A$2:$B$67,2)</f>
        <v>0</v>
      </c>
      <c r="AF55" s="141">
        <f>VLOOKUP(O55,Bodování!$A$2:$B$67,2)</f>
        <v>0</v>
      </c>
      <c r="AG55" s="141">
        <f>VLOOKUP(P55,Bodování!$A$2:$B$67,2)</f>
        <v>0</v>
      </c>
      <c r="AH55" s="141">
        <f>VLOOKUP(Q55,Bodování!$A$2:$B$67,2)</f>
        <v>0</v>
      </c>
      <c r="AI55" s="142">
        <f t="shared" si="9"/>
        <v>0</v>
      </c>
      <c r="AJ55" s="142">
        <f t="shared" si="10"/>
        <v>0</v>
      </c>
      <c r="AK55" s="143">
        <f t="shared" si="11"/>
        <v>0</v>
      </c>
      <c r="AL55" s="144"/>
      <c r="AM55" s="144"/>
      <c r="AN55" s="144"/>
    </row>
    <row r="56" spans="1:40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141">
        <f>VLOOKUP(C56,Bodování!$A$2:$B$67,2)</f>
        <v>0</v>
      </c>
      <c r="U56" s="141">
        <f>VLOOKUP(D56,Bodování!$A$2:$B$67,2)</f>
        <v>0</v>
      </c>
      <c r="V56" s="141">
        <f>VLOOKUP(E56,Bodování!$A$2:$B$67,2)</f>
        <v>0</v>
      </c>
      <c r="W56" s="141">
        <f>VLOOKUP(F56,Bodování!$A$2:$B$67,2)</f>
        <v>0</v>
      </c>
      <c r="X56" s="141">
        <f>VLOOKUP(G56,Bodování!$A$2:$B$67,2)</f>
        <v>0</v>
      </c>
      <c r="Y56" s="141">
        <f>VLOOKUP(H56,Bodování!$A$2:$B$67,2)</f>
        <v>0</v>
      </c>
      <c r="Z56" s="141">
        <f>VLOOKUP(I56,Bodování!$A$2:$B$67,2)</f>
        <v>0</v>
      </c>
      <c r="AA56" s="141">
        <f>VLOOKUP(J56,Bodování!$A$2:$B$67,2)</f>
        <v>0</v>
      </c>
      <c r="AB56" s="141">
        <f>VLOOKUP(K56,Bodování!$A$2:$B$67,2)</f>
        <v>0</v>
      </c>
      <c r="AC56" s="141">
        <f>VLOOKUP(L56,Bodování!$A$2:$B$67,2)</f>
        <v>0</v>
      </c>
      <c r="AD56" s="141">
        <f>VLOOKUP(M56,Bodování!$A$2:$B$67,2)</f>
        <v>0</v>
      </c>
      <c r="AE56" s="141">
        <f>VLOOKUP(N56,Bodování!$A$2:$B$67,2)</f>
        <v>0</v>
      </c>
      <c r="AF56" s="141">
        <f>VLOOKUP(O56,Bodování!$A$2:$B$67,2)</f>
        <v>0</v>
      </c>
      <c r="AG56" s="141">
        <f>VLOOKUP(P56,Bodování!$A$2:$B$67,2)</f>
        <v>0</v>
      </c>
      <c r="AH56" s="141">
        <f>VLOOKUP(Q56,Bodování!$A$2:$B$67,2)</f>
        <v>0</v>
      </c>
      <c r="AI56" s="142">
        <f t="shared" si="9"/>
        <v>0</v>
      </c>
      <c r="AJ56" s="142">
        <f t="shared" si="10"/>
        <v>0</v>
      </c>
      <c r="AK56" s="143">
        <f t="shared" si="11"/>
        <v>0</v>
      </c>
      <c r="AL56" s="144"/>
      <c r="AM56" s="144"/>
      <c r="AN56" s="144"/>
    </row>
    <row r="57" spans="1:40" ht="12.75" customHeight="1">
      <c r="A57" s="35">
        <f t="shared" si="7"/>
      </c>
      <c r="B57" s="3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7">
        <f t="shared" si="8"/>
        <v>0</v>
      </c>
      <c r="S57" s="47">
        <f>IF(COUNTBLANK(C57:Q57)&gt;(12-$C$2),R57,R57-VLOOKUP(AJ57,Bodování!$A$2:$B$67,2))</f>
        <v>0</v>
      </c>
      <c r="T57" s="141">
        <f>VLOOKUP(C57,Bodování!$A$2:$B$67,2)</f>
        <v>0</v>
      </c>
      <c r="U57" s="141">
        <f>VLOOKUP(D57,Bodování!$A$2:$B$67,2)</f>
        <v>0</v>
      </c>
      <c r="V57" s="141">
        <f>VLOOKUP(E57,Bodování!$A$2:$B$67,2)</f>
        <v>0</v>
      </c>
      <c r="W57" s="141">
        <f>VLOOKUP(F57,Bodování!$A$2:$B$67,2)</f>
        <v>0</v>
      </c>
      <c r="X57" s="141">
        <f>VLOOKUP(G57,Bodování!$A$2:$B$67,2)</f>
        <v>0</v>
      </c>
      <c r="Y57" s="141">
        <f>VLOOKUP(H57,Bodování!$A$2:$B$67,2)</f>
        <v>0</v>
      </c>
      <c r="Z57" s="141">
        <f>VLOOKUP(I57,Bodování!$A$2:$B$67,2)</f>
        <v>0</v>
      </c>
      <c r="AA57" s="141">
        <f>VLOOKUP(J57,Bodování!$A$2:$B$67,2)</f>
        <v>0</v>
      </c>
      <c r="AB57" s="141">
        <f>VLOOKUP(K57,Bodování!$A$2:$B$67,2)</f>
        <v>0</v>
      </c>
      <c r="AC57" s="141">
        <f>VLOOKUP(L57,Bodování!$A$2:$B$67,2)</f>
        <v>0</v>
      </c>
      <c r="AD57" s="141">
        <f>VLOOKUP(M57,Bodování!$A$2:$B$67,2)</f>
        <v>0</v>
      </c>
      <c r="AE57" s="141">
        <f>VLOOKUP(N57,Bodování!$A$2:$B$67,2)</f>
        <v>0</v>
      </c>
      <c r="AF57" s="141">
        <f>VLOOKUP(O57,Bodování!$A$2:$B$67,2)</f>
        <v>0</v>
      </c>
      <c r="AG57" s="141">
        <f>VLOOKUP(P57,Bodování!$A$2:$B$67,2)</f>
        <v>0</v>
      </c>
      <c r="AH57" s="141">
        <f>VLOOKUP(Q57,Bodování!$A$2:$B$67,2)</f>
        <v>0</v>
      </c>
      <c r="AI57" s="142">
        <f t="shared" si="9"/>
        <v>0</v>
      </c>
      <c r="AJ57" s="142">
        <f t="shared" si="10"/>
        <v>0</v>
      </c>
      <c r="AK57" s="143">
        <f t="shared" si="11"/>
        <v>0</v>
      </c>
      <c r="AL57" s="144"/>
      <c r="AM57" s="144"/>
      <c r="AN57" s="144"/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6:Q26">
    <cfRule type="expression" priority="15" dxfId="109" stopIfTrue="1">
      <formula>(RANK($S6,$S$6:$S$69)&lt;=3)</formula>
    </cfRule>
  </conditionalFormatting>
  <conditionalFormatting sqref="T27:AK69">
    <cfRule type="expression" priority="13" dxfId="110" stopIfTrue="1">
      <formula>($B25)&lt;&gt;""</formula>
    </cfRule>
    <cfRule type="expression" priority="14" dxfId="0" stopIfTrue="1">
      <formula>($B25)=""</formula>
    </cfRule>
  </conditionalFormatting>
  <conditionalFormatting sqref="AN5">
    <cfRule type="expression" priority="12" dxfId="10" stopIfTrue="1">
      <formula>MODE(AN6:AN69)&lt;&gt;""</formula>
    </cfRule>
  </conditionalFormatting>
  <conditionalFormatting sqref="AO5">
    <cfRule type="expression" priority="11" dxfId="111" stopIfTrue="1">
      <formula>MODE(AN6:AN69)&gt;=0</formula>
    </cfRule>
  </conditionalFormatting>
  <conditionalFormatting sqref="A27:I69 J28:J69 K27:Q69">
    <cfRule type="expression" priority="8" dxfId="112" stopIfTrue="1">
      <formula>AND((RANK($S27,$S$6:$S$69)&lt;=3),(RANK($S27,$S$6:$S$69)&gt;=1))</formula>
    </cfRule>
    <cfRule type="expression" priority="9" dxfId="110" stopIfTrue="1">
      <formula>($B25)&lt;&gt;""</formula>
    </cfRule>
    <cfRule type="expression" priority="10" dxfId="0" stopIfTrue="1">
      <formula>($B25)=""</formula>
    </cfRule>
  </conditionalFormatting>
  <conditionalFormatting sqref="S30:S69">
    <cfRule type="expression" priority="5" dxfId="113" stopIfTrue="1">
      <formula>AND((RANK($S30,$S$6:$S$69)&lt;=3),(RANK($S30,$S$6:$S$69)&gt;=1))</formula>
    </cfRule>
    <cfRule type="expression" priority="6" dxfId="114" stopIfTrue="1">
      <formula>($B28)&lt;&gt;""</formula>
    </cfRule>
    <cfRule type="expression" priority="7" dxfId="115" stopIfTrue="1">
      <formula>($B28)=""</formula>
    </cfRule>
  </conditionalFormatting>
  <conditionalFormatting sqref="J27">
    <cfRule type="expression" priority="2" dxfId="112">
      <formula>AND((RANK($S27,$S$6:$S$69)&lt;=3),(RANK($S27,$S$6:$S$69)&gt;=1))</formula>
    </cfRule>
    <cfRule type="expression" priority="3" dxfId="110">
      <formula>($B25)&lt;&gt;""</formula>
    </cfRule>
    <cfRule type="expression" priority="4" dxfId="0">
      <formula>($B25)=""</formula>
    </cfRule>
  </conditionalFormatting>
  <conditionalFormatting sqref="A6:A26">
    <cfRule type="expression" priority="1" dxfId="109" stopIfTrue="1">
      <formula>(RANK($S6,$S$6:$S$75)&lt;=3)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27" max="2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MP;Pfeffer@grebner.cz</dc:creator>
  <cp:keywords/>
  <dc:description/>
  <cp:lastModifiedBy>Miloslav Pfeffer</cp:lastModifiedBy>
  <cp:lastPrinted>2019-10-02T11:00:13Z</cp:lastPrinted>
  <dcterms:created xsi:type="dcterms:W3CDTF">2007-08-20T05:50:03Z</dcterms:created>
  <dcterms:modified xsi:type="dcterms:W3CDTF">2022-09-05T13:37:12Z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